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ule\Documents\ESF\PROJETS\COTE D'IVOIRE - GBOGOLO\"/>
    </mc:Choice>
  </mc:AlternateContent>
  <bookViews>
    <workbookView xWindow="0" yWindow="0" windowWidth="20490" windowHeight="7155"/>
  </bookViews>
  <sheets>
    <sheet name="Feuil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7" i="1" l="1"/>
  <c r="L56" i="1"/>
  <c r="B56" i="1"/>
  <c r="B55" i="1"/>
  <c r="L55" i="1" s="1"/>
  <c r="A55" i="1"/>
  <c r="B54" i="1"/>
  <c r="L54" i="1" s="1"/>
  <c r="A54" i="1"/>
  <c r="L53" i="1"/>
  <c r="B53" i="1"/>
  <c r="A53" i="1"/>
  <c r="B52" i="1"/>
  <c r="L52" i="1" s="1"/>
  <c r="A52" i="1"/>
  <c r="B51" i="1"/>
  <c r="L51" i="1" s="1"/>
  <c r="A51" i="1"/>
  <c r="B50" i="1"/>
  <c r="L50" i="1" s="1"/>
  <c r="A50" i="1"/>
  <c r="L49" i="1"/>
  <c r="B49" i="1"/>
  <c r="A49" i="1"/>
  <c r="B48" i="1"/>
  <c r="L48" i="1" s="1"/>
  <c r="A48" i="1"/>
  <c r="B47" i="1"/>
  <c r="L47" i="1" s="1"/>
  <c r="A47" i="1"/>
  <c r="B46" i="1"/>
  <c r="L46" i="1" s="1"/>
  <c r="A46" i="1"/>
  <c r="L45" i="1"/>
  <c r="B45" i="1"/>
  <c r="A45" i="1"/>
  <c r="B44" i="1"/>
  <c r="L44" i="1" s="1"/>
  <c r="A44" i="1"/>
  <c r="B43" i="1"/>
  <c r="L43" i="1" s="1"/>
  <c r="A43" i="1"/>
  <c r="B42" i="1"/>
  <c r="L42" i="1" s="1"/>
  <c r="A42" i="1"/>
  <c r="L41" i="1"/>
  <c r="B41" i="1"/>
  <c r="A41" i="1"/>
  <c r="L40" i="1"/>
  <c r="B40" i="1"/>
  <c r="A40" i="1"/>
  <c r="B39" i="1"/>
  <c r="L39" i="1" s="1"/>
  <c r="A39" i="1"/>
  <c r="E33" i="1"/>
  <c r="D33" i="1"/>
  <c r="C33" i="1"/>
  <c r="B33" i="1"/>
  <c r="L33" i="1" s="1"/>
  <c r="D32" i="1"/>
  <c r="C32" i="1"/>
  <c r="B32" i="1"/>
  <c r="E32" i="1" s="1"/>
  <c r="D31" i="1"/>
  <c r="C31" i="1"/>
  <c r="C34" i="1" s="1"/>
  <c r="D30" i="1"/>
  <c r="E30" i="1" s="1"/>
  <c r="C30" i="1"/>
  <c r="B30" i="1"/>
  <c r="D29" i="1"/>
  <c r="E29" i="1" s="1"/>
  <c r="C29" i="1"/>
  <c r="B29" i="1"/>
  <c r="L30" i="1" s="1"/>
  <c r="E28" i="1"/>
  <c r="D28" i="1"/>
  <c r="C28" i="1"/>
  <c r="B28" i="1"/>
  <c r="L28" i="1" s="1"/>
  <c r="D27" i="1"/>
  <c r="C27" i="1"/>
  <c r="B27" i="1"/>
  <c r="E27" i="1" s="1"/>
  <c r="C26" i="1"/>
  <c r="L25" i="1"/>
  <c r="E25" i="1"/>
  <c r="D23" i="1"/>
  <c r="D24" i="1" s="1"/>
  <c r="C23" i="1"/>
  <c r="E23" i="1" s="1"/>
  <c r="B23" i="1"/>
  <c r="L23" i="1" s="1"/>
  <c r="J22" i="1"/>
  <c r="E22" i="1"/>
  <c r="D22" i="1"/>
  <c r="C22" i="1"/>
  <c r="B22" i="1"/>
  <c r="L22" i="1" s="1"/>
  <c r="L21" i="1"/>
  <c r="J21" i="1"/>
  <c r="D21" i="1"/>
  <c r="C21" i="1"/>
  <c r="B21" i="1"/>
  <c r="E21" i="1" s="1"/>
  <c r="J20" i="1"/>
  <c r="E20" i="1"/>
  <c r="D20" i="1"/>
  <c r="C20" i="1"/>
  <c r="B20" i="1"/>
  <c r="L20" i="1" s="1"/>
  <c r="L19" i="1"/>
  <c r="K19" i="1"/>
  <c r="J19" i="1"/>
  <c r="D19" i="1"/>
  <c r="E19" i="1" s="1"/>
  <c r="C19" i="1"/>
  <c r="B19" i="1"/>
  <c r="L18" i="1"/>
  <c r="K18" i="1"/>
  <c r="J18" i="1"/>
  <c r="D18" i="1"/>
  <c r="C18" i="1"/>
  <c r="B18" i="1"/>
  <c r="E18" i="1" s="1"/>
  <c r="K17" i="1"/>
  <c r="J17" i="1"/>
  <c r="D17" i="1"/>
  <c r="C17" i="1"/>
  <c r="B17" i="1"/>
  <c r="E17" i="1" s="1"/>
  <c r="K16" i="1"/>
  <c r="J16" i="1"/>
  <c r="E16" i="1"/>
  <c r="D16" i="1"/>
  <c r="C16" i="1"/>
  <c r="C15" i="1" s="1"/>
  <c r="B16" i="1"/>
  <c r="L16" i="1" s="1"/>
  <c r="K15" i="1"/>
  <c r="J15" i="1"/>
  <c r="D15" i="1"/>
  <c r="L14" i="1"/>
  <c r="K14" i="1"/>
  <c r="J14" i="1"/>
  <c r="D14" i="1"/>
  <c r="C14" i="1"/>
  <c r="B14" i="1"/>
  <c r="E14" i="1" s="1"/>
  <c r="K13" i="1"/>
  <c r="J13" i="1"/>
  <c r="D13" i="1"/>
  <c r="C13" i="1"/>
  <c r="B13" i="1"/>
  <c r="E13" i="1" s="1"/>
  <c r="K12" i="1"/>
  <c r="J12" i="1"/>
  <c r="E12" i="1"/>
  <c r="D12" i="1"/>
  <c r="C12" i="1"/>
  <c r="B12" i="1"/>
  <c r="L12" i="1" s="1"/>
  <c r="L11" i="1"/>
  <c r="K11" i="1"/>
  <c r="J11" i="1"/>
  <c r="D11" i="1"/>
  <c r="E11" i="1" s="1"/>
  <c r="C11" i="1"/>
  <c r="B11" i="1"/>
  <c r="A11" i="1"/>
  <c r="J10" i="1"/>
  <c r="D10" i="1"/>
  <c r="C10" i="1"/>
  <c r="B10" i="1"/>
  <c r="E10" i="1" s="1"/>
  <c r="A10" i="1"/>
  <c r="K9" i="1"/>
  <c r="J9" i="1"/>
  <c r="D9" i="1"/>
  <c r="C9" i="1"/>
  <c r="B9" i="1"/>
  <c r="E9" i="1" s="1"/>
  <c r="A9" i="1"/>
  <c r="K8" i="1"/>
  <c r="J8" i="1"/>
  <c r="D8" i="1"/>
  <c r="C8" i="1"/>
  <c r="C7" i="1" s="1"/>
  <c r="B8" i="1"/>
  <c r="E8" i="1" s="1"/>
  <c r="A8" i="1"/>
  <c r="D7" i="1"/>
  <c r="A3" i="1"/>
  <c r="A2" i="1"/>
  <c r="A1" i="1"/>
  <c r="C24" i="1" l="1"/>
  <c r="C36" i="1" s="1"/>
  <c r="D26" i="1"/>
  <c r="D34" i="1" s="1"/>
  <c r="D36" i="1" s="1"/>
  <c r="B7" i="1"/>
  <c r="L9" i="1"/>
  <c r="L13" i="1"/>
  <c r="B15" i="1"/>
  <c r="L17" i="1"/>
  <c r="L27" i="1"/>
  <c r="L32" i="1"/>
  <c r="L8" i="1"/>
  <c r="B26" i="1"/>
  <c r="B31" i="1"/>
  <c r="E15" i="1" l="1"/>
  <c r="L15" i="1"/>
  <c r="B24" i="1"/>
  <c r="L31" i="1"/>
  <c r="B34" i="1"/>
  <c r="E31" i="1"/>
  <c r="L26" i="1"/>
  <c r="E26" i="1"/>
  <c r="E7" i="1"/>
  <c r="L7" i="1"/>
  <c r="E24" i="1" l="1"/>
  <c r="L24" i="1"/>
  <c r="B36" i="1"/>
  <c r="L34" i="1"/>
  <c r="E34" i="1"/>
  <c r="L36" i="1" l="1"/>
  <c r="E36" i="1"/>
  <c r="B58" i="1"/>
  <c r="L58" i="1" s="1"/>
</calcChain>
</file>

<file path=xl/sharedStrings.xml><?xml version="1.0" encoding="utf-8"?>
<sst xmlns="http://schemas.openxmlformats.org/spreadsheetml/2006/main" count="65" uniqueCount="65">
  <si>
    <t>Postes budgétaires</t>
  </si>
  <si>
    <t>Prévisionnel en euros
[A]</t>
  </si>
  <si>
    <t>Engagements non décaissés en euros
[B]</t>
  </si>
  <si>
    <t>Décaissements en  euros
[C]</t>
  </si>
  <si>
    <t>Solde en euros
[A] - [B] - [C]</t>
  </si>
  <si>
    <t>Justifications</t>
  </si>
  <si>
    <t>Achats de gros matériels, équipements et travaux</t>
  </si>
  <si>
    <t>3.1.1.1</t>
  </si>
  <si>
    <t>3.1.1.2</t>
  </si>
  <si>
    <t>3.1.1.3</t>
  </si>
  <si>
    <t>3.1.1.4</t>
  </si>
  <si>
    <t>dont provision pour maintenance/pérennisation</t>
  </si>
  <si>
    <t>3.1.1.5</t>
  </si>
  <si>
    <t>3.1.1.6</t>
  </si>
  <si>
    <t>dont transport de matériel</t>
  </si>
  <si>
    <t>3.1.3</t>
  </si>
  <si>
    <t>Achats de petits matériels, petit outillage….</t>
  </si>
  <si>
    <t>3.1.2</t>
  </si>
  <si>
    <t>Frais de réalisation</t>
  </si>
  <si>
    <t>dont billets d'avions équipe projet et déplacements France</t>
  </si>
  <si>
    <t>3.1.8</t>
  </si>
  <si>
    <t>3.1.4</t>
  </si>
  <si>
    <t>dont frais de mission à l'étranger</t>
  </si>
  <si>
    <t>3.1.6</t>
  </si>
  <si>
    <t>dont main d'œuvre à l'étranger</t>
  </si>
  <si>
    <t>3.1.7.1</t>
  </si>
  <si>
    <t>3.1.7.2</t>
  </si>
  <si>
    <t>dont ressources humaines appui projet (suivi logistique, commandes de matériel, reporting...)</t>
  </si>
  <si>
    <t>3.1.7.3</t>
  </si>
  <si>
    <t>3.1.7.4</t>
  </si>
  <si>
    <t>dont frais financiers (bancaires, assurances, comptabilité et audit)</t>
  </si>
  <si>
    <t>3.1.9</t>
  </si>
  <si>
    <t>3.1.5</t>
  </si>
  <si>
    <t>dont autres dépenses imprévues</t>
  </si>
  <si>
    <t>3.1.11</t>
  </si>
  <si>
    <t>Dépenses prises en charge par le partenaire</t>
  </si>
  <si>
    <t>3.1.10</t>
  </si>
  <si>
    <t>Charges indirectes (frais administratifs)</t>
  </si>
  <si>
    <t>3.2</t>
  </si>
  <si>
    <t>SOUS-TOTAL DEPENSES FINANCIERES</t>
  </si>
  <si>
    <t>3</t>
  </si>
  <si>
    <t>Valorisation du bénévolat</t>
  </si>
  <si>
    <t>4.2</t>
  </si>
  <si>
    <t>dont bénévolat ESF pour la préparation</t>
  </si>
  <si>
    <t>4.2.1.2</t>
  </si>
  <si>
    <t>4.2.2.1</t>
  </si>
  <si>
    <t>dont bénévolat ESF pour la mission</t>
  </si>
  <si>
    <t>4.2.1.1</t>
  </si>
  <si>
    <t>dont bénévolat ESF pour réalisation à distance</t>
  </si>
  <si>
    <t>4.2.1.3</t>
  </si>
  <si>
    <t>dont partenaires Sud (valorisation de personnel)</t>
  </si>
  <si>
    <t>4.2.1.4</t>
  </si>
  <si>
    <t>Valorisation des dons et prestations en nature</t>
  </si>
  <si>
    <t>4.1</t>
  </si>
  <si>
    <t>dont matériel</t>
  </si>
  <si>
    <t>4.1.1</t>
  </si>
  <si>
    <t>dont autres</t>
  </si>
  <si>
    <t>4.1.2</t>
  </si>
  <si>
    <t>SOUS-TOTAL DEPENSES VALORISEES</t>
  </si>
  <si>
    <t>4</t>
  </si>
  <si>
    <t>BUDGET TOTAL PROJET</t>
  </si>
  <si>
    <t>Bailleurs</t>
  </si>
  <si>
    <t>Montants en euros</t>
  </si>
  <si>
    <t>Total financements acquis</t>
  </si>
  <si>
    <t>Solde financements acquis - prévisionnel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</si>
</sst>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5" formatCode="_-* #,##0\ &quot;€&quot;_-;\-* #,##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5" xfId="0" applyFont="1" applyBorder="1"/>
    <xf numFmtId="165" fontId="3" fillId="0" borderId="0" xfId="1" applyNumberFormat="1" applyFont="1"/>
    <xf numFmtId="165" fontId="3" fillId="0" borderId="6" xfId="1" applyNumberFormat="1" applyFont="1" applyBorder="1"/>
    <xf numFmtId="0" fontId="3" fillId="4" borderId="10" xfId="0" applyFont="1" applyFill="1" applyBorder="1"/>
    <xf numFmtId="3" fontId="3" fillId="4" borderId="11" xfId="1" applyNumberFormat="1" applyFont="1" applyFill="1" applyBorder="1" applyAlignment="1">
      <alignment horizontal="center"/>
    </xf>
    <xf numFmtId="3" fontId="3" fillId="4" borderId="12" xfId="1" applyNumberFormat="1" applyFont="1" applyFill="1" applyBorder="1" applyAlignment="1">
      <alignment horizontal="left"/>
    </xf>
    <xf numFmtId="165" fontId="0" fillId="0" borderId="0" xfId="0" applyNumberFormat="1"/>
    <xf numFmtId="0" fontId="4" fillId="0" borderId="10" xfId="0" applyFont="1" applyBorder="1"/>
    <xf numFmtId="3" fontId="4" fillId="0" borderId="11" xfId="1" applyNumberFormat="1" applyFont="1" applyBorder="1" applyAlignment="1">
      <alignment horizontal="center"/>
    </xf>
    <xf numFmtId="3" fontId="4" fillId="0" borderId="12" xfId="1" applyNumberFormat="1" applyFont="1" applyBorder="1" applyAlignment="1">
      <alignment horizontal="left"/>
    </xf>
    <xf numFmtId="0" fontId="0" fillId="0" borderId="0" xfId="0" applyAlignment="1">
      <alignment horizontal="left"/>
    </xf>
    <xf numFmtId="165" fontId="4" fillId="0" borderId="13" xfId="1" applyNumberFormat="1" applyFont="1" applyBorder="1" applyAlignment="1">
      <alignment horizontal="left"/>
    </xf>
    <xf numFmtId="0" fontId="3" fillId="3" borderId="10" xfId="0" applyFont="1" applyFill="1" applyBorder="1"/>
    <xf numFmtId="3" fontId="3" fillId="3" borderId="11" xfId="1" applyNumberFormat="1" applyFont="1" applyFill="1" applyBorder="1" applyAlignment="1">
      <alignment horizontal="center"/>
    </xf>
    <xf numFmtId="3" fontId="3" fillId="3" borderId="12" xfId="1" applyNumberFormat="1" applyFont="1" applyFill="1" applyBorder="1" applyAlignment="1">
      <alignment horizontal="left"/>
    </xf>
    <xf numFmtId="3" fontId="0" fillId="0" borderId="0" xfId="0" applyNumberFormat="1" applyAlignment="1">
      <alignment horizontal="center"/>
    </xf>
    <xf numFmtId="0" fontId="3" fillId="2" borderId="10" xfId="0" applyFont="1" applyFill="1" applyBorder="1"/>
    <xf numFmtId="3" fontId="3" fillId="2" borderId="11" xfId="1" applyNumberFormat="1" applyFont="1" applyFill="1" applyBorder="1" applyAlignment="1">
      <alignment horizontal="center"/>
    </xf>
    <xf numFmtId="3" fontId="3" fillId="2" borderId="12" xfId="1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3" fontId="0" fillId="0" borderId="0" xfId="0" applyNumberFormat="1"/>
    <xf numFmtId="0" fontId="3" fillId="3" borderId="14" xfId="0" applyFont="1" applyFill="1" applyBorder="1" applyAlignment="1">
      <alignment horizontal="left" vertical="center" wrapText="1"/>
    </xf>
    <xf numFmtId="3" fontId="3" fillId="3" borderId="15" xfId="1" applyNumberFormat="1" applyFont="1" applyFill="1" applyBorder="1" applyAlignment="1">
      <alignment horizontal="center" vertical="center" wrapText="1"/>
    </xf>
    <xf numFmtId="3" fontId="3" fillId="3" borderId="16" xfId="1" applyNumberFormat="1" applyFont="1" applyFill="1" applyBorder="1" applyAlignment="1">
      <alignment horizontal="left" vertical="center" wrapText="1"/>
    </xf>
    <xf numFmtId="0" fontId="0" fillId="2" borderId="5" xfId="0" applyFill="1" applyBorder="1"/>
    <xf numFmtId="3" fontId="0" fillId="2" borderId="0" xfId="0" applyNumberFormat="1" applyFill="1"/>
    <xf numFmtId="3" fontId="0" fillId="2" borderId="6" xfId="0" applyNumberFormat="1" applyFill="1" applyBorder="1"/>
    <xf numFmtId="3" fontId="3" fillId="3" borderId="9" xfId="0" applyNumberFormat="1" applyFont="1" applyFill="1" applyBorder="1" applyAlignment="1">
      <alignment horizontal="center" vertical="center" wrapText="1"/>
    </xf>
    <xf numFmtId="3" fontId="0" fillId="0" borderId="6" xfId="0" applyNumberFormat="1" applyBorder="1"/>
    <xf numFmtId="0" fontId="0" fillId="0" borderId="10" xfId="0" applyBorder="1"/>
    <xf numFmtId="3" fontId="5" fillId="0" borderId="12" xfId="0" applyNumberFormat="1" applyFont="1" applyBorder="1" applyAlignment="1">
      <alignment horizontal="center"/>
    </xf>
    <xf numFmtId="6" fontId="0" fillId="0" borderId="0" xfId="0" applyNumberFormat="1"/>
    <xf numFmtId="14" fontId="0" fillId="0" borderId="0" xfId="0" applyNumberFormat="1"/>
    <xf numFmtId="3" fontId="4" fillId="0" borderId="12" xfId="1" applyNumberFormat="1" applyFont="1" applyBorder="1" applyAlignment="1">
      <alignment horizontal="center"/>
    </xf>
    <xf numFmtId="0" fontId="3" fillId="4" borderId="14" xfId="0" applyFont="1" applyFill="1" applyBorder="1"/>
    <xf numFmtId="3" fontId="3" fillId="4" borderId="16" xfId="1" applyNumberFormat="1" applyFont="1" applyFill="1" applyBorder="1" applyAlignment="1">
      <alignment horizontal="center"/>
    </xf>
    <xf numFmtId="0" fontId="0" fillId="2" borderId="17" xfId="0" applyFill="1" applyBorder="1"/>
    <xf numFmtId="3" fontId="0" fillId="0" borderId="18" xfId="0" applyNumberFormat="1" applyBorder="1"/>
    <xf numFmtId="0" fontId="3" fillId="3" borderId="19" xfId="0" applyFont="1" applyFill="1" applyBorder="1"/>
    <xf numFmtId="3" fontId="5" fillId="0" borderId="20" xfId="0" applyNumberFormat="1" applyFont="1" applyBorder="1" applyAlignment="1">
      <alignment horizontal="center"/>
    </xf>
    <xf numFmtId="3" fontId="0" fillId="0" borderId="21" xfId="0" applyNumberFormat="1" applyBorder="1"/>
    <xf numFmtId="3" fontId="0" fillId="0" borderId="22" xfId="0" applyNumberFormat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409575</xdr:colOff>
          <xdr:row>0</xdr:row>
          <xdr:rowOff>190500</xdr:rowOff>
        </xdr:from>
        <xdr:to>
          <xdr:col>0</xdr:col>
          <xdr:colOff>1666875</xdr:colOff>
          <xdr:row>3</xdr:row>
          <xdr:rowOff>57150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ule/Downloads/2021-001622-009-ci-t1-gbogolo-tranche1-20240201-budget-esf-eligible-20240201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D'EMPLOI"/>
      <sheetName val="INFOS PROJETS"/>
      <sheetName val="DEPENSES"/>
      <sheetName val="Données"/>
      <sheetName val="FINANCEMENT"/>
      <sheetName val="BUDGET BAILLEURS"/>
      <sheetName val="SUIVI DEPENSES"/>
      <sheetName val="AVANCE TRESORERIE"/>
      <sheetName val="SUIVI DEPENSES EXEMPLE"/>
    </sheetNames>
    <sheetDataSet>
      <sheetData sheetId="0"/>
      <sheetData sheetId="1"/>
      <sheetData sheetId="2">
        <row r="1">
          <cell r="A1" t="str">
            <v>DEPENSES: BUDGET PREVISIONNEL EN EUROS</v>
          </cell>
        </row>
        <row r="2">
          <cell r="A2" t="str">
            <v>n°</v>
          </cell>
          <cell r="B2" t="str">
            <v>2021-001622-009-CI</v>
          </cell>
          <cell r="D2" t="str">
            <v>COTE D'IVOIRE - GBOGOLO ** Electricité pour dispensaire, maternité et 2 classes école primaire</v>
          </cell>
          <cell r="H2" t="str">
            <v>Titre</v>
          </cell>
          <cell r="I2" t="str">
            <v>COTE D'IVOIRE - GBOGOLO ** Electricité pour dispensaire, maternité et 2 classes école primaire</v>
          </cell>
        </row>
        <row r="3">
          <cell r="A3" t="str">
            <v>Tranche</v>
          </cell>
          <cell r="B3" t="str">
            <v>Renseigner onglet Infos projet</v>
          </cell>
          <cell r="D3" t="str">
            <v xml:space="preserve">COTE D'IVOIRE </v>
          </cell>
          <cell r="H3" t="str">
            <v>Pays</v>
          </cell>
          <cell r="I3" t="str">
            <v xml:space="preserve">COTE D'IVOIRE </v>
          </cell>
        </row>
        <row r="4">
          <cell r="A4" t="str">
            <v>LES CASES EN JAUNES SONT A REMPLIR PAR L'INTERLOCUTEUR DU BUDGET</v>
          </cell>
          <cell r="H4" t="str">
            <v>Tranche</v>
          </cell>
          <cell r="I4" t="str">
            <v>Renseigner onglet Infos projet</v>
          </cell>
        </row>
        <row r="5">
          <cell r="H5" t="str">
            <v>LES MONTANTS EN GRIS SONT CALCULES AUTOMATIQUEMENTS A PARTIR DE L'ONGLET "SUIVI DEPENSES"</v>
          </cell>
        </row>
        <row r="6">
          <cell r="A6" t="str">
            <v>Code</v>
          </cell>
          <cell r="B6" t="str">
            <v xml:space="preserve">Nature des dépenses </v>
          </cell>
          <cell r="D6" t="str">
            <v>Prévisionnel en euros
[A]</v>
          </cell>
          <cell r="H6" t="str">
            <v>Engagements non décaissés en euros
[B]</v>
          </cell>
          <cell r="I6" t="str">
            <v>Décaissements en euros
[C]</v>
          </cell>
        </row>
        <row r="8">
          <cell r="A8" t="str">
            <v>3</v>
          </cell>
          <cell r="B8" t="str">
            <v>DEPENSES FINANCIERES (3.1+3.2)</v>
          </cell>
          <cell r="D8">
            <v>96622.307692307688</v>
          </cell>
          <cell r="H8">
            <v>0</v>
          </cell>
          <cell r="I8">
            <v>0</v>
          </cell>
        </row>
        <row r="9">
          <cell r="A9" t="str">
            <v>3.1</v>
          </cell>
          <cell r="B9" t="str">
            <v>Charges directes</v>
          </cell>
          <cell r="D9">
            <v>86960.076923076922</v>
          </cell>
          <cell r="H9">
            <v>0</v>
          </cell>
          <cell r="I9">
            <v>0</v>
          </cell>
        </row>
        <row r="10">
          <cell r="A10" t="str">
            <v>3.1.1</v>
          </cell>
          <cell r="B10" t="str">
            <v>Achats de gros matériels, équipements et travaux (montants TTC, sauf exonération de TVA)</v>
          </cell>
          <cell r="D10">
            <v>49029</v>
          </cell>
          <cell r="H10">
            <v>0</v>
          </cell>
          <cell r="I10">
            <v>0</v>
          </cell>
        </row>
        <row r="11">
          <cell r="A11" t="str">
            <v>3.1.1.1</v>
          </cell>
          <cell r="B11" t="str">
            <v>dont installation de production photovoltaïque et de stockage (hors accès à l'eau)</v>
          </cell>
          <cell r="D11">
            <v>19560</v>
          </cell>
          <cell r="H11">
            <v>0</v>
          </cell>
          <cell r="I11">
            <v>0</v>
          </cell>
        </row>
        <row r="12">
          <cell r="A12" t="str">
            <v>3.1.1.2</v>
          </cell>
          <cell r="B12" t="str">
            <v>dont installation électrique intérieure (hors accès à l'eau)</v>
          </cell>
          <cell r="D12">
            <v>17469</v>
          </cell>
          <cell r="H12">
            <v>0</v>
          </cell>
          <cell r="I12">
            <v>0</v>
          </cell>
        </row>
        <row r="13">
          <cell r="A13" t="str">
            <v>3.1.1.3</v>
          </cell>
          <cell r="B13" t="str">
            <v>dont étude hydrogéologique préalable</v>
          </cell>
          <cell r="D13">
            <v>0</v>
          </cell>
          <cell r="H13">
            <v>0</v>
          </cell>
          <cell r="I13">
            <v>0</v>
          </cell>
        </row>
        <row r="14">
          <cell r="A14" t="str">
            <v>3.1.1.4</v>
          </cell>
          <cell r="B14" t="str">
            <v>dont installation hydraulique (incluant le pompage solaire)</v>
          </cell>
          <cell r="D14">
            <v>0</v>
          </cell>
          <cell r="H14">
            <v>0</v>
          </cell>
          <cell r="I14">
            <v>0</v>
          </cell>
        </row>
        <row r="15">
          <cell r="A15" t="str">
            <v>3.1.1.5</v>
          </cell>
          <cell r="B15" t="str">
            <v>dont provision pour contrat(s) de maintenance affectée au fonds de pérennisation</v>
          </cell>
          <cell r="D15">
            <v>2000</v>
          </cell>
          <cell r="H15">
            <v>0</v>
          </cell>
          <cell r="I15">
            <v>0</v>
          </cell>
        </row>
        <row r="16">
          <cell r="A16" t="str">
            <v>3.1.1.6</v>
          </cell>
          <cell r="B16" t="str">
            <v>dont provision pour renouvellement affectée au fonds de pérennisation</v>
          </cell>
          <cell r="D16">
            <v>10000</v>
          </cell>
          <cell r="H16">
            <v>0</v>
          </cell>
          <cell r="I16">
            <v>0</v>
          </cell>
        </row>
        <row r="17">
          <cell r="A17" t="str">
            <v>3.1.2</v>
          </cell>
          <cell r="B17" t="str">
            <v>Achats de petits matériels , petit outillage….</v>
          </cell>
          <cell r="D17">
            <v>1200</v>
          </cell>
          <cell r="H17">
            <v>0</v>
          </cell>
          <cell r="I17">
            <v>0</v>
          </cell>
        </row>
        <row r="18">
          <cell r="A18" t="str">
            <v>3.1.2.1</v>
          </cell>
          <cell r="B18" t="str">
            <v>dont petit matériel et outillage (vis, clous, perceuse, etc…)</v>
          </cell>
          <cell r="D18">
            <v>1200</v>
          </cell>
          <cell r="H18">
            <v>0</v>
          </cell>
          <cell r="I18">
            <v>0</v>
          </cell>
        </row>
        <row r="19">
          <cell r="A19" t="str">
            <v>3.1.3</v>
          </cell>
          <cell r="B19" t="str">
            <v>Transports de matériel</v>
          </cell>
          <cell r="D19">
            <v>0</v>
          </cell>
          <cell r="H19">
            <v>0</v>
          </cell>
          <cell r="I19">
            <v>0</v>
          </cell>
        </row>
        <row r="20">
          <cell r="A20" t="str">
            <v>3.1.3.1</v>
          </cell>
          <cell r="B20" t="str">
            <v>dont transport de matériel en France</v>
          </cell>
          <cell r="D20">
            <v>0</v>
          </cell>
          <cell r="H20">
            <v>0</v>
          </cell>
          <cell r="I20">
            <v>0</v>
          </cell>
        </row>
        <row r="21">
          <cell r="A21" t="str">
            <v>3.1.3.2</v>
          </cell>
          <cell r="B21" t="str">
            <v>dont transport de matériel de la France vers le pays de mission</v>
          </cell>
          <cell r="D21">
            <v>0</v>
          </cell>
          <cell r="H21">
            <v>0</v>
          </cell>
          <cell r="I21">
            <v>0</v>
          </cell>
        </row>
        <row r="22">
          <cell r="A22" t="str">
            <v>3.1.3.3</v>
          </cell>
          <cell r="B22" t="str">
            <v>dont frais de douane</v>
          </cell>
          <cell r="D22">
            <v>0</v>
          </cell>
          <cell r="H22">
            <v>0</v>
          </cell>
          <cell r="I22">
            <v>0</v>
          </cell>
        </row>
        <row r="23">
          <cell r="A23" t="str">
            <v>3.1.4</v>
          </cell>
          <cell r="B23" t="str">
            <v>Billets d'avions France - Pays de destination</v>
          </cell>
          <cell r="D23">
            <v>3500</v>
          </cell>
          <cell r="H23">
            <v>0</v>
          </cell>
          <cell r="I23">
            <v>0</v>
          </cell>
        </row>
        <row r="24">
          <cell r="A24" t="str">
            <v>3.1.5</v>
          </cell>
          <cell r="B24" t="str">
            <v>Assurances Missions* (nombre de personne)</v>
          </cell>
          <cell r="D24">
            <v>492</v>
          </cell>
          <cell r="H24">
            <v>0</v>
          </cell>
          <cell r="I24">
            <v>492</v>
          </cell>
        </row>
        <row r="25">
          <cell r="A25" t="str">
            <v>3.1.6</v>
          </cell>
          <cell r="B25" t="str">
            <v>Frais de mission à l'étranger</v>
          </cell>
          <cell r="D25">
            <v>2419</v>
          </cell>
          <cell r="H25">
            <v>0</v>
          </cell>
          <cell r="I25">
            <v>0</v>
          </cell>
        </row>
        <row r="26">
          <cell r="A26" t="str">
            <v>3.1.6.1</v>
          </cell>
          <cell r="B26" t="str">
            <v>Hébergement/ Repas/ Boissons</v>
          </cell>
          <cell r="D26">
            <v>600</v>
          </cell>
          <cell r="H26">
            <v>0</v>
          </cell>
          <cell r="I26">
            <v>0</v>
          </cell>
        </row>
        <row r="27">
          <cell r="A27" t="str">
            <v>3.1.6.2</v>
          </cell>
          <cell r="B27" t="str">
            <v>Transport de personnes en mission / Visas / Vaccins</v>
          </cell>
          <cell r="D27">
            <v>219</v>
          </cell>
          <cell r="H27">
            <v>0</v>
          </cell>
          <cell r="I27">
            <v>0</v>
          </cell>
        </row>
        <row r="28">
          <cell r="A28" t="str">
            <v>3.1.6.3</v>
          </cell>
          <cell r="B28" t="str">
            <v>Télécommunications / Poste</v>
          </cell>
          <cell r="D28">
            <v>100</v>
          </cell>
          <cell r="H28">
            <v>0</v>
          </cell>
          <cell r="I28">
            <v>0</v>
          </cell>
        </row>
        <row r="29">
          <cell r="A29" t="str">
            <v>3.1.6.4</v>
          </cell>
          <cell r="B29" t="str">
            <v>Achat et transport de matériel en mission</v>
          </cell>
          <cell r="D29">
            <v>1000</v>
          </cell>
          <cell r="H29">
            <v>0</v>
          </cell>
          <cell r="I29">
            <v>0</v>
          </cell>
        </row>
        <row r="30">
          <cell r="A30" t="str">
            <v>3.1.6.5</v>
          </cell>
          <cell r="B30" t="str">
            <v>Divers</v>
          </cell>
          <cell r="D30">
            <v>500</v>
          </cell>
          <cell r="H30">
            <v>0</v>
          </cell>
          <cell r="I30">
            <v>0</v>
          </cell>
        </row>
        <row r="31">
          <cell r="A31" t="str">
            <v>3.1.7</v>
          </cell>
          <cell r="B31" t="str">
            <v>Ressources humaines</v>
          </cell>
          <cell r="D31">
            <v>18930.861538461537</v>
          </cell>
          <cell r="H31">
            <v>0</v>
          </cell>
          <cell r="I31">
            <v>-393.6</v>
          </cell>
        </row>
        <row r="32">
          <cell r="A32" t="str">
            <v>3.1.7.1</v>
          </cell>
          <cell r="B32" t="str">
            <v>dont recours à la main d'œuvre locale</v>
          </cell>
          <cell r="D32">
            <v>0</v>
          </cell>
          <cell r="H32">
            <v>0</v>
          </cell>
          <cell r="I32">
            <v>0</v>
          </cell>
        </row>
        <row r="33">
          <cell r="A33" t="str">
            <v>3.1.7.2</v>
          </cell>
          <cell r="B33" t="str">
            <v>dont indemnisation des participants aux formations</v>
          </cell>
          <cell r="D33">
            <v>0</v>
          </cell>
          <cell r="H33">
            <v>0</v>
          </cell>
          <cell r="I33">
            <v>0</v>
          </cell>
        </row>
        <row r="34">
          <cell r="A34" t="str">
            <v>3.1.7.3</v>
          </cell>
          <cell r="B34" t="str">
            <v>dont recours à la main d'œuvre en France</v>
          </cell>
          <cell r="D34">
            <v>18930.861538461537</v>
          </cell>
          <cell r="H34">
            <v>0</v>
          </cell>
          <cell r="I34">
            <v>-393.6</v>
          </cell>
        </row>
        <row r="35">
          <cell r="A35" t="str">
            <v>3.1.8</v>
          </cell>
          <cell r="B35" t="str">
            <v>Voyages et déplacements en France</v>
          </cell>
          <cell r="D35">
            <v>947</v>
          </cell>
          <cell r="H35">
            <v>0</v>
          </cell>
          <cell r="I35">
            <v>0</v>
          </cell>
        </row>
        <row r="36">
          <cell r="A36" t="str">
            <v>3.1.8.1</v>
          </cell>
          <cell r="B36" t="str">
            <v>dont billets d'avions</v>
          </cell>
          <cell r="D36">
            <v>0</v>
          </cell>
          <cell r="H36">
            <v>0</v>
          </cell>
          <cell r="I36">
            <v>0</v>
          </cell>
        </row>
        <row r="37">
          <cell r="A37" t="str">
            <v>3.1.8.2</v>
          </cell>
          <cell r="B37" t="str">
            <v>dont billets de train</v>
          </cell>
          <cell r="D37">
            <v>688</v>
          </cell>
          <cell r="H37">
            <v>0</v>
          </cell>
          <cell r="I37">
            <v>0</v>
          </cell>
        </row>
        <row r="38">
          <cell r="A38" t="str">
            <v>3.1.8.3</v>
          </cell>
          <cell r="B38" t="str">
            <v>dont restauration/hébergement</v>
          </cell>
          <cell r="D38">
            <v>259</v>
          </cell>
          <cell r="H38">
            <v>0</v>
          </cell>
          <cell r="I38">
            <v>0</v>
          </cell>
        </row>
        <row r="39">
          <cell r="A39" t="str">
            <v>3.1.9</v>
          </cell>
          <cell r="B39" t="str">
            <v>Frais divers en France</v>
          </cell>
          <cell r="D39">
            <v>4732.7153846153851</v>
          </cell>
          <cell r="H39">
            <v>0</v>
          </cell>
          <cell r="I39">
            <v>-98.4</v>
          </cell>
        </row>
        <row r="40">
          <cell r="A40" t="str">
            <v>3.1.9.1</v>
          </cell>
          <cell r="B40" t="str">
            <v>dont frais bancaires</v>
          </cell>
          <cell r="D40">
            <v>0</v>
          </cell>
          <cell r="H40">
            <v>0</v>
          </cell>
          <cell r="I40">
            <v>0</v>
          </cell>
        </row>
        <row r="41">
          <cell r="A41" t="str">
            <v>3.1.9.2</v>
          </cell>
          <cell r="B41" t="str">
            <v>dont autres frais d'appui et de suivi du projet (communication, fourniture…)</v>
          </cell>
          <cell r="D41">
            <v>1656.4503846153848</v>
          </cell>
          <cell r="H41">
            <v>0</v>
          </cell>
          <cell r="I41">
            <v>-34.440000000000005</v>
          </cell>
        </row>
        <row r="42">
          <cell r="A42" t="str">
            <v>3.1.9.3</v>
          </cell>
          <cell r="B42" t="str">
            <v>Comptabilité du projet et audit des commissaires aux comptes</v>
          </cell>
          <cell r="D42">
            <v>3076.2649999999999</v>
          </cell>
          <cell r="H42">
            <v>0</v>
          </cell>
          <cell r="I42">
            <v>-63.96</v>
          </cell>
        </row>
        <row r="43">
          <cell r="A43" t="str">
            <v>3.1.10</v>
          </cell>
          <cell r="B43" t="str">
            <v>Dépenses liées au projet prises en charge par un partenaire</v>
          </cell>
          <cell r="D43">
            <v>0</v>
          </cell>
          <cell r="H43">
            <v>0</v>
          </cell>
          <cell r="I43">
            <v>0</v>
          </cell>
        </row>
        <row r="44">
          <cell r="A44" t="str">
            <v>3.1.11</v>
          </cell>
          <cell r="B44" t="str">
            <v>Autres dépenses imprévues (~10 % des dépenses financières)</v>
          </cell>
          <cell r="D44">
            <v>5709.5</v>
          </cell>
          <cell r="H44">
            <v>0</v>
          </cell>
          <cell r="I44">
            <v>0</v>
          </cell>
        </row>
        <row r="45">
          <cell r="A45" t="str">
            <v>3.2</v>
          </cell>
          <cell r="B45" t="str">
            <v>Charges indirectes (frais administratif)</v>
          </cell>
          <cell r="D45">
            <v>9662.2307692307695</v>
          </cell>
          <cell r="H45">
            <v>0</v>
          </cell>
          <cell r="I45">
            <v>0</v>
          </cell>
        </row>
        <row r="46">
          <cell r="A46" t="str">
            <v>4</v>
          </cell>
          <cell r="B46" t="str">
            <v>DEPENSES VALORISEES</v>
          </cell>
          <cell r="D46">
            <v>83917.870327641896</v>
          </cell>
          <cell r="H46">
            <v>442.87032764190121</v>
          </cell>
          <cell r="I46">
            <v>83475</v>
          </cell>
        </row>
        <row r="47">
          <cell r="A47" t="str">
            <v>4.1</v>
          </cell>
          <cell r="B47" t="str">
            <v>AUTRES DEPENSES DE PARTENAIRES CONNUS D'ELECTRICIENS SANS FRONTIERES (comptabilisés chez ces partenaires)***</v>
          </cell>
          <cell r="D47">
            <v>0</v>
          </cell>
          <cell r="H47">
            <v>0</v>
          </cell>
          <cell r="I47">
            <v>0</v>
          </cell>
        </row>
        <row r="48">
          <cell r="A48" t="str">
            <v>4.1.1</v>
          </cell>
          <cell r="B48" t="str">
            <v>Valorisation de matériel au prix catalogue (Matériel financé directement par un partenaire, comme Legrand...)</v>
          </cell>
          <cell r="D48">
            <v>0</v>
          </cell>
          <cell r="H48">
            <v>0</v>
          </cell>
          <cell r="I48">
            <v>0</v>
          </cell>
        </row>
        <row r="49">
          <cell r="A49" t="str">
            <v>4.1.1.1</v>
          </cell>
          <cell r="B49" t="str">
            <v>dont Legrand</v>
          </cell>
          <cell r="D49">
            <v>0</v>
          </cell>
          <cell r="H49">
            <v>0</v>
          </cell>
          <cell r="I49">
            <v>0</v>
          </cell>
        </row>
        <row r="50">
          <cell r="A50" t="str">
            <v>4.1.1.2</v>
          </cell>
          <cell r="B50" t="str">
            <v>dont autres (à préciser)</v>
          </cell>
          <cell r="D50">
            <v>0</v>
          </cell>
          <cell r="H50">
            <v>0</v>
          </cell>
          <cell r="I50">
            <v>0</v>
          </cell>
        </row>
        <row r="51">
          <cell r="A51" t="str">
            <v>4.1.1.3</v>
          </cell>
          <cell r="B51" t="str">
            <v>dont autres (à préciser)</v>
          </cell>
          <cell r="D51">
            <v>0</v>
          </cell>
          <cell r="H51">
            <v>0</v>
          </cell>
          <cell r="I51">
            <v>0</v>
          </cell>
        </row>
        <row r="52">
          <cell r="A52" t="str">
            <v>4.1.2</v>
          </cell>
          <cell r="B52" t="str">
            <v>Autres valorisations</v>
          </cell>
          <cell r="D52">
            <v>0</v>
          </cell>
          <cell r="H52">
            <v>0</v>
          </cell>
          <cell r="I52">
            <v>0</v>
          </cell>
        </row>
        <row r="53">
          <cell r="A53" t="str">
            <v>4.1.2.1</v>
          </cell>
          <cell r="B53" t="str">
            <v>dont hébergement</v>
          </cell>
          <cell r="D53">
            <v>0</v>
          </cell>
          <cell r="H53">
            <v>0</v>
          </cell>
          <cell r="I53">
            <v>0</v>
          </cell>
        </row>
        <row r="54">
          <cell r="A54" t="str">
            <v>4.1.2.2</v>
          </cell>
          <cell r="B54" t="str">
            <v>dont restauration</v>
          </cell>
          <cell r="D54">
            <v>0</v>
          </cell>
          <cell r="H54">
            <v>0</v>
          </cell>
          <cell r="I54">
            <v>0</v>
          </cell>
        </row>
        <row r="55">
          <cell r="A55" t="str">
            <v>4.1.2.3</v>
          </cell>
          <cell r="B55" t="str">
            <v>dont mise à disposition de véhicule</v>
          </cell>
          <cell r="D55">
            <v>0</v>
          </cell>
          <cell r="H55">
            <v>0</v>
          </cell>
          <cell r="I55">
            <v>0</v>
          </cell>
        </row>
        <row r="56">
          <cell r="A56" t="str">
            <v>4.1.2.4</v>
          </cell>
          <cell r="B56" t="str">
            <v>dont autres</v>
          </cell>
          <cell r="D56">
            <v>0</v>
          </cell>
          <cell r="H56">
            <v>0</v>
          </cell>
          <cell r="I56">
            <v>0</v>
          </cell>
        </row>
        <row r="57">
          <cell r="A57" t="str">
            <v>4.2</v>
          </cell>
          <cell r="B57" t="str">
            <v>BENEVOLAT VALORISE ET MISE A DISPOSITION**</v>
          </cell>
          <cell r="D57">
            <v>83917.870327641896</v>
          </cell>
          <cell r="H57">
            <v>442.87032764190121</v>
          </cell>
          <cell r="I57">
            <v>83475</v>
          </cell>
        </row>
        <row r="58">
          <cell r="A58" t="str">
            <v>4.2.1</v>
          </cell>
          <cell r="B58" t="str">
            <v>Bénévolat valorisées</v>
          </cell>
          <cell r="D58">
            <v>83917.870327641896</v>
          </cell>
          <cell r="H58">
            <v>442.87032764190121</v>
          </cell>
          <cell r="I58">
            <v>83475</v>
          </cell>
        </row>
        <row r="59">
          <cell r="A59" t="str">
            <v>4.2.1.1</v>
          </cell>
          <cell r="B59" t="str">
            <v>ESF régional: bénévolat ESF pour la mission****</v>
          </cell>
          <cell r="D59">
            <v>16695</v>
          </cell>
          <cell r="H59">
            <v>0</v>
          </cell>
          <cell r="I59">
            <v>16695</v>
          </cell>
        </row>
        <row r="60">
          <cell r="A60" t="str">
            <v>4.2.1.2</v>
          </cell>
          <cell r="B60" t="str">
            <v>ESF régional: bénévolat ESF (préparation)**</v>
          </cell>
          <cell r="D60">
            <v>66780</v>
          </cell>
          <cell r="H60">
            <v>0</v>
          </cell>
          <cell r="I60">
            <v>66780</v>
          </cell>
        </row>
        <row r="61">
          <cell r="A61" t="str">
            <v>4.2.1.3</v>
          </cell>
          <cell r="B61" t="str">
            <v>ESF régional: forfait de valorisation du bénévolat dans le cas d'une réalisation intégralement à distance 
(à renseigner dans l'onglet INFOS PROJETS, calcul automatique)</v>
          </cell>
          <cell r="D61">
            <v>0</v>
          </cell>
          <cell r="H61">
            <v>0</v>
          </cell>
          <cell r="I61">
            <v>0</v>
          </cell>
        </row>
        <row r="62">
          <cell r="A62" t="str">
            <v>4.2.1.4</v>
          </cell>
          <cell r="B62" t="str">
            <v>Partenaires Sud (valorisation de la contribution des bénéficiaires)***</v>
          </cell>
          <cell r="D62">
            <v>442.87032764190121</v>
          </cell>
          <cell r="H62">
            <v>442.87032764190121</v>
          </cell>
          <cell r="I62">
            <v>0</v>
          </cell>
        </row>
        <row r="63">
          <cell r="A63" t="str">
            <v>4.2.2</v>
          </cell>
          <cell r="B63" t="str">
            <v xml:space="preserve">Mise à disposition de personnel pour le projet*** (mécénat de compétence) </v>
          </cell>
          <cell r="D63">
            <v>0</v>
          </cell>
          <cell r="H63">
            <v>0</v>
          </cell>
          <cell r="I63">
            <v>0</v>
          </cell>
        </row>
        <row r="64">
          <cell r="A64" t="str">
            <v>4.2.2.1</v>
          </cell>
          <cell r="B64" t="str">
            <v xml:space="preserve">Mise à disposition de personnel d'entreprise (mécénat de compétence) </v>
          </cell>
          <cell r="D64">
            <v>0</v>
          </cell>
          <cell r="H64">
            <v>0</v>
          </cell>
          <cell r="I64">
            <v>0</v>
          </cell>
        </row>
        <row r="65">
          <cell r="A65" t="str">
            <v>TOTAL DES DEPENSES (3+4)</v>
          </cell>
          <cell r="D65">
            <v>180540.17801994958</v>
          </cell>
          <cell r="H65">
            <v>442.87032764190121</v>
          </cell>
          <cell r="I65">
            <v>83475</v>
          </cell>
        </row>
        <row r="67">
          <cell r="A67" t="str">
            <v xml:space="preserve"> *  Le poste "Assurance mission" est entré à hauteur de 164 € par personne et par mission. Si il y a plusieurs missions prévus dans ce budget, on compte le nombre de personnes pour chaque mission, même si ce sont les mêmes personnes qui partent plusieurs fois.</v>
          </cell>
        </row>
        <row r="68">
          <cell r="A68" t="str">
            <v>** Pour la valorisation du bénévolat un montant unique de 265 € /j /personne a été retenu, et deux scénarios sont possibles:
1) Projets avec mission, la valorisation du bénévolat se base sur le nombre de jours en mission x le nombre de personnes (remplir la cellule C61). Le temps de préparation est 4 fois le temps de mission (calcul automatique). 
2) Projets réalisés à distance: un forfait de valorisation du bénévolat est appliqué: 210 jours pour les projets dont les dépenses financières sont inférieures à 120 000€ et 420 jours pour les projets dont les dépenses financières sont comprises entre 120 000€ et 300 000€ (le calcul est automatique lorsque "Réalisation à distance" est sélectionnée dans l'onglet INFOS PROJETS). Ne pas remplir le nombre de jours de mission.</v>
          </cell>
        </row>
        <row r="69">
          <cell r="A69" t="str">
            <v>*** Le salaire brut mensuel moyen des agents publics des pays de la zone FCFA en 2015 est utilisé par défaut.</v>
          </cell>
        </row>
        <row r="71">
          <cell r="B71">
            <v>4304.0846153846151</v>
          </cell>
        </row>
        <row r="72">
          <cell r="B72">
            <v>8783.8461538461543</v>
          </cell>
        </row>
      </sheetData>
      <sheetData sheetId="3"/>
      <sheetData sheetId="4">
        <row r="6">
          <cell r="C6">
            <v>40903.11</v>
          </cell>
        </row>
        <row r="12">
          <cell r="A12" t="str">
            <v xml:space="preserve">F1 Electriciens sans frontières </v>
          </cell>
          <cell r="C12">
            <v>4975</v>
          </cell>
          <cell r="D12" t="str">
            <v>Acquis</v>
          </cell>
        </row>
        <row r="13">
          <cell r="A13" t="str">
            <v>Syndicat d'Electricité Aveyron SIEDA</v>
          </cell>
          <cell r="C13">
            <v>15000</v>
          </cell>
          <cell r="D13" t="str">
            <v>Acquis</v>
          </cell>
        </row>
        <row r="14">
          <cell r="A14" t="str">
            <v>Syndicat d'Electricité Hérault Energie</v>
          </cell>
          <cell r="C14">
            <v>5000</v>
          </cell>
          <cell r="D14" t="str">
            <v>Acquis</v>
          </cell>
        </row>
        <row r="15">
          <cell r="A15" t="str">
            <v>Enedis</v>
          </cell>
          <cell r="C15">
            <v>9000</v>
          </cell>
          <cell r="D15" t="str">
            <v>Acquis</v>
          </cell>
        </row>
        <row r="17">
          <cell r="A17" t="str">
            <v>Syndicat d'Electricité Gard</v>
          </cell>
          <cell r="C17">
            <v>5000</v>
          </cell>
          <cell r="D17" t="str">
            <v>Acquis</v>
          </cell>
        </row>
        <row r="18">
          <cell r="A18" t="str">
            <v>Solde F1 2023</v>
          </cell>
          <cell r="C18">
            <v>1928.11</v>
          </cell>
          <cell r="D18" t="str">
            <v>Acquis</v>
          </cell>
        </row>
      </sheetData>
      <sheetData sheetId="5">
        <row r="8">
          <cell r="G8" t="str">
            <v>3.1.1.1</v>
          </cell>
        </row>
        <row r="9">
          <cell r="G9" t="str">
            <v>3.1.1.2</v>
          </cell>
        </row>
        <row r="10">
          <cell r="G10" t="str">
            <v>3.1.1.3</v>
          </cell>
        </row>
        <row r="11">
          <cell r="G11" t="str">
            <v>3.1.1.4</v>
          </cell>
        </row>
        <row r="12">
          <cell r="G12" t="str">
            <v>3.1.1.5</v>
          </cell>
          <cell r="H12" t="str">
            <v>3.1.1.6</v>
          </cell>
        </row>
        <row r="13">
          <cell r="G13" t="str">
            <v>3.1.3</v>
          </cell>
        </row>
        <row r="14">
          <cell r="G14" t="str">
            <v>3.1.2</v>
          </cell>
        </row>
        <row r="16">
          <cell r="G16" t="str">
            <v>3.1.8</v>
          </cell>
          <cell r="H16" t="str">
            <v>3.1.4</v>
          </cell>
        </row>
        <row r="17">
          <cell r="G17" t="str">
            <v>3.1.6</v>
          </cell>
        </row>
        <row r="18">
          <cell r="G18" t="str">
            <v>3.1.7.1</v>
          </cell>
          <cell r="H18" t="str">
            <v>3.1.7.2</v>
          </cell>
        </row>
        <row r="19">
          <cell r="G19" t="str">
            <v>3.1.7.3</v>
          </cell>
          <cell r="H19" t="str">
            <v>3.1.7.4</v>
          </cell>
        </row>
        <row r="20">
          <cell r="G20" t="str">
            <v>3.1.9</v>
          </cell>
          <cell r="H20" t="str">
            <v>3.1.5</v>
          </cell>
        </row>
        <row r="21">
          <cell r="G21" t="str">
            <v>3.1.11</v>
          </cell>
        </row>
        <row r="22">
          <cell r="G22" t="str">
            <v>3.1.10</v>
          </cell>
        </row>
        <row r="23">
          <cell r="G23" t="str">
            <v>3.2</v>
          </cell>
        </row>
        <row r="27">
          <cell r="G27" t="str">
            <v>4.2.1.2</v>
          </cell>
          <cell r="H27" t="str">
            <v>4.2.2.1</v>
          </cell>
        </row>
        <row r="28">
          <cell r="G28" t="str">
            <v>4.2.1.1</v>
          </cell>
        </row>
        <row r="29">
          <cell r="G29" t="str">
            <v>4.2.1.3</v>
          </cell>
        </row>
        <row r="30">
          <cell r="G30" t="str">
            <v>4.2.1.4</v>
          </cell>
        </row>
        <row r="32">
          <cell r="G32" t="str">
            <v>4.1.1</v>
          </cell>
        </row>
        <row r="33">
          <cell r="G33" t="str">
            <v>4.1.2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9"/>
  <sheetViews>
    <sheetView tabSelected="1" workbookViewId="0">
      <selection sqref="A1:XFD1048576"/>
    </sheetView>
  </sheetViews>
  <sheetFormatPr baseColWidth="10" defaultRowHeight="15" outlineLevelCol="1" x14ac:dyDescent="0.25"/>
  <cols>
    <col min="1" max="1" width="80.28515625" bestFit="1" customWidth="1"/>
    <col min="2" max="2" width="15.140625" customWidth="1"/>
    <col min="3" max="3" width="19.7109375" customWidth="1" outlineLevel="1"/>
    <col min="4" max="4" width="16.7109375" customWidth="1" outlineLevel="1"/>
    <col min="5" max="5" width="17.7109375" customWidth="1" outlineLevel="1"/>
    <col min="6" max="6" width="12.7109375" bestFit="1" customWidth="1" outlineLevel="1"/>
    <col min="7" max="7" width="8.7109375" hidden="1" customWidth="1"/>
    <col min="8" max="8" width="8.28515625" hidden="1" customWidth="1"/>
    <col min="9" max="9" width="14.28515625" hidden="1" customWidth="1"/>
    <col min="10" max="10" width="69.140625" hidden="1" customWidth="1"/>
    <col min="11" max="11" width="43.85546875" hidden="1" customWidth="1"/>
    <col min="12" max="12" width="6.140625" hidden="1" customWidth="1"/>
    <col min="13" max="13" width="1.7109375" customWidth="1"/>
    <col min="257" max="257" width="80.28515625" bestFit="1" customWidth="1"/>
    <col min="258" max="258" width="15.140625" customWidth="1"/>
    <col min="259" max="259" width="19.7109375" customWidth="1"/>
    <col min="260" max="260" width="16.7109375" customWidth="1"/>
    <col min="261" max="261" width="17.7109375" customWidth="1"/>
    <col min="262" max="262" width="12.7109375" bestFit="1" customWidth="1"/>
    <col min="263" max="268" width="0" hidden="1" customWidth="1"/>
    <col min="269" max="269" width="1.7109375" customWidth="1"/>
    <col min="513" max="513" width="80.28515625" bestFit="1" customWidth="1"/>
    <col min="514" max="514" width="15.140625" customWidth="1"/>
    <col min="515" max="515" width="19.7109375" customWidth="1"/>
    <col min="516" max="516" width="16.7109375" customWidth="1"/>
    <col min="517" max="517" width="17.7109375" customWidth="1"/>
    <col min="518" max="518" width="12.7109375" bestFit="1" customWidth="1"/>
    <col min="519" max="524" width="0" hidden="1" customWidth="1"/>
    <col min="525" max="525" width="1.7109375" customWidth="1"/>
    <col min="769" max="769" width="80.28515625" bestFit="1" customWidth="1"/>
    <col min="770" max="770" width="15.140625" customWidth="1"/>
    <col min="771" max="771" width="19.7109375" customWidth="1"/>
    <col min="772" max="772" width="16.7109375" customWidth="1"/>
    <col min="773" max="773" width="17.7109375" customWidth="1"/>
    <col min="774" max="774" width="12.7109375" bestFit="1" customWidth="1"/>
    <col min="775" max="780" width="0" hidden="1" customWidth="1"/>
    <col min="781" max="781" width="1.7109375" customWidth="1"/>
    <col min="1025" max="1025" width="80.28515625" bestFit="1" customWidth="1"/>
    <col min="1026" max="1026" width="15.140625" customWidth="1"/>
    <col min="1027" max="1027" width="19.7109375" customWidth="1"/>
    <col min="1028" max="1028" width="16.7109375" customWidth="1"/>
    <col min="1029" max="1029" width="17.7109375" customWidth="1"/>
    <col min="1030" max="1030" width="12.7109375" bestFit="1" customWidth="1"/>
    <col min="1031" max="1036" width="0" hidden="1" customWidth="1"/>
    <col min="1037" max="1037" width="1.7109375" customWidth="1"/>
    <col min="1281" max="1281" width="80.28515625" bestFit="1" customWidth="1"/>
    <col min="1282" max="1282" width="15.140625" customWidth="1"/>
    <col min="1283" max="1283" width="19.7109375" customWidth="1"/>
    <col min="1284" max="1284" width="16.7109375" customWidth="1"/>
    <col min="1285" max="1285" width="17.7109375" customWidth="1"/>
    <col min="1286" max="1286" width="12.7109375" bestFit="1" customWidth="1"/>
    <col min="1287" max="1292" width="0" hidden="1" customWidth="1"/>
    <col min="1293" max="1293" width="1.7109375" customWidth="1"/>
    <col min="1537" max="1537" width="80.28515625" bestFit="1" customWidth="1"/>
    <col min="1538" max="1538" width="15.140625" customWidth="1"/>
    <col min="1539" max="1539" width="19.7109375" customWidth="1"/>
    <col min="1540" max="1540" width="16.7109375" customWidth="1"/>
    <col min="1541" max="1541" width="17.7109375" customWidth="1"/>
    <col min="1542" max="1542" width="12.7109375" bestFit="1" customWidth="1"/>
    <col min="1543" max="1548" width="0" hidden="1" customWidth="1"/>
    <col min="1549" max="1549" width="1.7109375" customWidth="1"/>
    <col min="1793" max="1793" width="80.28515625" bestFit="1" customWidth="1"/>
    <col min="1794" max="1794" width="15.140625" customWidth="1"/>
    <col min="1795" max="1795" width="19.7109375" customWidth="1"/>
    <col min="1796" max="1796" width="16.7109375" customWidth="1"/>
    <col min="1797" max="1797" width="17.7109375" customWidth="1"/>
    <col min="1798" max="1798" width="12.7109375" bestFit="1" customWidth="1"/>
    <col min="1799" max="1804" width="0" hidden="1" customWidth="1"/>
    <col min="1805" max="1805" width="1.7109375" customWidth="1"/>
    <col min="2049" max="2049" width="80.28515625" bestFit="1" customWidth="1"/>
    <col min="2050" max="2050" width="15.140625" customWidth="1"/>
    <col min="2051" max="2051" width="19.7109375" customWidth="1"/>
    <col min="2052" max="2052" width="16.7109375" customWidth="1"/>
    <col min="2053" max="2053" width="17.7109375" customWidth="1"/>
    <col min="2054" max="2054" width="12.7109375" bestFit="1" customWidth="1"/>
    <col min="2055" max="2060" width="0" hidden="1" customWidth="1"/>
    <col min="2061" max="2061" width="1.7109375" customWidth="1"/>
    <col min="2305" max="2305" width="80.28515625" bestFit="1" customWidth="1"/>
    <col min="2306" max="2306" width="15.140625" customWidth="1"/>
    <col min="2307" max="2307" width="19.7109375" customWidth="1"/>
    <col min="2308" max="2308" width="16.7109375" customWidth="1"/>
    <col min="2309" max="2309" width="17.7109375" customWidth="1"/>
    <col min="2310" max="2310" width="12.7109375" bestFit="1" customWidth="1"/>
    <col min="2311" max="2316" width="0" hidden="1" customWidth="1"/>
    <col min="2317" max="2317" width="1.7109375" customWidth="1"/>
    <col min="2561" max="2561" width="80.28515625" bestFit="1" customWidth="1"/>
    <col min="2562" max="2562" width="15.140625" customWidth="1"/>
    <col min="2563" max="2563" width="19.7109375" customWidth="1"/>
    <col min="2564" max="2564" width="16.7109375" customWidth="1"/>
    <col min="2565" max="2565" width="17.7109375" customWidth="1"/>
    <col min="2566" max="2566" width="12.7109375" bestFit="1" customWidth="1"/>
    <col min="2567" max="2572" width="0" hidden="1" customWidth="1"/>
    <col min="2573" max="2573" width="1.7109375" customWidth="1"/>
    <col min="2817" max="2817" width="80.28515625" bestFit="1" customWidth="1"/>
    <col min="2818" max="2818" width="15.140625" customWidth="1"/>
    <col min="2819" max="2819" width="19.7109375" customWidth="1"/>
    <col min="2820" max="2820" width="16.7109375" customWidth="1"/>
    <col min="2821" max="2821" width="17.7109375" customWidth="1"/>
    <col min="2822" max="2822" width="12.7109375" bestFit="1" customWidth="1"/>
    <col min="2823" max="2828" width="0" hidden="1" customWidth="1"/>
    <col min="2829" max="2829" width="1.7109375" customWidth="1"/>
    <col min="3073" max="3073" width="80.28515625" bestFit="1" customWidth="1"/>
    <col min="3074" max="3074" width="15.140625" customWidth="1"/>
    <col min="3075" max="3075" width="19.7109375" customWidth="1"/>
    <col min="3076" max="3076" width="16.7109375" customWidth="1"/>
    <col min="3077" max="3077" width="17.7109375" customWidth="1"/>
    <col min="3078" max="3078" width="12.7109375" bestFit="1" customWidth="1"/>
    <col min="3079" max="3084" width="0" hidden="1" customWidth="1"/>
    <col min="3085" max="3085" width="1.7109375" customWidth="1"/>
    <col min="3329" max="3329" width="80.28515625" bestFit="1" customWidth="1"/>
    <col min="3330" max="3330" width="15.140625" customWidth="1"/>
    <col min="3331" max="3331" width="19.7109375" customWidth="1"/>
    <col min="3332" max="3332" width="16.7109375" customWidth="1"/>
    <col min="3333" max="3333" width="17.7109375" customWidth="1"/>
    <col min="3334" max="3334" width="12.7109375" bestFit="1" customWidth="1"/>
    <col min="3335" max="3340" width="0" hidden="1" customWidth="1"/>
    <col min="3341" max="3341" width="1.7109375" customWidth="1"/>
    <col min="3585" max="3585" width="80.28515625" bestFit="1" customWidth="1"/>
    <col min="3586" max="3586" width="15.140625" customWidth="1"/>
    <col min="3587" max="3587" width="19.7109375" customWidth="1"/>
    <col min="3588" max="3588" width="16.7109375" customWidth="1"/>
    <col min="3589" max="3589" width="17.7109375" customWidth="1"/>
    <col min="3590" max="3590" width="12.7109375" bestFit="1" customWidth="1"/>
    <col min="3591" max="3596" width="0" hidden="1" customWidth="1"/>
    <col min="3597" max="3597" width="1.7109375" customWidth="1"/>
    <col min="3841" max="3841" width="80.28515625" bestFit="1" customWidth="1"/>
    <col min="3842" max="3842" width="15.140625" customWidth="1"/>
    <col min="3843" max="3843" width="19.7109375" customWidth="1"/>
    <col min="3844" max="3844" width="16.7109375" customWidth="1"/>
    <col min="3845" max="3845" width="17.7109375" customWidth="1"/>
    <col min="3846" max="3846" width="12.7109375" bestFit="1" customWidth="1"/>
    <col min="3847" max="3852" width="0" hidden="1" customWidth="1"/>
    <col min="3853" max="3853" width="1.7109375" customWidth="1"/>
    <col min="4097" max="4097" width="80.28515625" bestFit="1" customWidth="1"/>
    <col min="4098" max="4098" width="15.140625" customWidth="1"/>
    <col min="4099" max="4099" width="19.7109375" customWidth="1"/>
    <col min="4100" max="4100" width="16.7109375" customWidth="1"/>
    <col min="4101" max="4101" width="17.7109375" customWidth="1"/>
    <col min="4102" max="4102" width="12.7109375" bestFit="1" customWidth="1"/>
    <col min="4103" max="4108" width="0" hidden="1" customWidth="1"/>
    <col min="4109" max="4109" width="1.7109375" customWidth="1"/>
    <col min="4353" max="4353" width="80.28515625" bestFit="1" customWidth="1"/>
    <col min="4354" max="4354" width="15.140625" customWidth="1"/>
    <col min="4355" max="4355" width="19.7109375" customWidth="1"/>
    <col min="4356" max="4356" width="16.7109375" customWidth="1"/>
    <col min="4357" max="4357" width="17.7109375" customWidth="1"/>
    <col min="4358" max="4358" width="12.7109375" bestFit="1" customWidth="1"/>
    <col min="4359" max="4364" width="0" hidden="1" customWidth="1"/>
    <col min="4365" max="4365" width="1.7109375" customWidth="1"/>
    <col min="4609" max="4609" width="80.28515625" bestFit="1" customWidth="1"/>
    <col min="4610" max="4610" width="15.140625" customWidth="1"/>
    <col min="4611" max="4611" width="19.7109375" customWidth="1"/>
    <col min="4612" max="4612" width="16.7109375" customWidth="1"/>
    <col min="4613" max="4613" width="17.7109375" customWidth="1"/>
    <col min="4614" max="4614" width="12.7109375" bestFit="1" customWidth="1"/>
    <col min="4615" max="4620" width="0" hidden="1" customWidth="1"/>
    <col min="4621" max="4621" width="1.7109375" customWidth="1"/>
    <col min="4865" max="4865" width="80.28515625" bestFit="1" customWidth="1"/>
    <col min="4866" max="4866" width="15.140625" customWidth="1"/>
    <col min="4867" max="4867" width="19.7109375" customWidth="1"/>
    <col min="4868" max="4868" width="16.7109375" customWidth="1"/>
    <col min="4869" max="4869" width="17.7109375" customWidth="1"/>
    <col min="4870" max="4870" width="12.7109375" bestFit="1" customWidth="1"/>
    <col min="4871" max="4876" width="0" hidden="1" customWidth="1"/>
    <col min="4877" max="4877" width="1.7109375" customWidth="1"/>
    <col min="5121" max="5121" width="80.28515625" bestFit="1" customWidth="1"/>
    <col min="5122" max="5122" width="15.140625" customWidth="1"/>
    <col min="5123" max="5123" width="19.7109375" customWidth="1"/>
    <col min="5124" max="5124" width="16.7109375" customWidth="1"/>
    <col min="5125" max="5125" width="17.7109375" customWidth="1"/>
    <col min="5126" max="5126" width="12.7109375" bestFit="1" customWidth="1"/>
    <col min="5127" max="5132" width="0" hidden="1" customWidth="1"/>
    <col min="5133" max="5133" width="1.7109375" customWidth="1"/>
    <col min="5377" max="5377" width="80.28515625" bestFit="1" customWidth="1"/>
    <col min="5378" max="5378" width="15.140625" customWidth="1"/>
    <col min="5379" max="5379" width="19.7109375" customWidth="1"/>
    <col min="5380" max="5380" width="16.7109375" customWidth="1"/>
    <col min="5381" max="5381" width="17.7109375" customWidth="1"/>
    <col min="5382" max="5382" width="12.7109375" bestFit="1" customWidth="1"/>
    <col min="5383" max="5388" width="0" hidden="1" customWidth="1"/>
    <col min="5389" max="5389" width="1.7109375" customWidth="1"/>
    <col min="5633" max="5633" width="80.28515625" bestFit="1" customWidth="1"/>
    <col min="5634" max="5634" width="15.140625" customWidth="1"/>
    <col min="5635" max="5635" width="19.7109375" customWidth="1"/>
    <col min="5636" max="5636" width="16.7109375" customWidth="1"/>
    <col min="5637" max="5637" width="17.7109375" customWidth="1"/>
    <col min="5638" max="5638" width="12.7109375" bestFit="1" customWidth="1"/>
    <col min="5639" max="5644" width="0" hidden="1" customWidth="1"/>
    <col min="5645" max="5645" width="1.7109375" customWidth="1"/>
    <col min="5889" max="5889" width="80.28515625" bestFit="1" customWidth="1"/>
    <col min="5890" max="5890" width="15.140625" customWidth="1"/>
    <col min="5891" max="5891" width="19.7109375" customWidth="1"/>
    <col min="5892" max="5892" width="16.7109375" customWidth="1"/>
    <col min="5893" max="5893" width="17.7109375" customWidth="1"/>
    <col min="5894" max="5894" width="12.7109375" bestFit="1" customWidth="1"/>
    <col min="5895" max="5900" width="0" hidden="1" customWidth="1"/>
    <col min="5901" max="5901" width="1.7109375" customWidth="1"/>
    <col min="6145" max="6145" width="80.28515625" bestFit="1" customWidth="1"/>
    <col min="6146" max="6146" width="15.140625" customWidth="1"/>
    <col min="6147" max="6147" width="19.7109375" customWidth="1"/>
    <col min="6148" max="6148" width="16.7109375" customWidth="1"/>
    <col min="6149" max="6149" width="17.7109375" customWidth="1"/>
    <col min="6150" max="6150" width="12.7109375" bestFit="1" customWidth="1"/>
    <col min="6151" max="6156" width="0" hidden="1" customWidth="1"/>
    <col min="6157" max="6157" width="1.7109375" customWidth="1"/>
    <col min="6401" max="6401" width="80.28515625" bestFit="1" customWidth="1"/>
    <col min="6402" max="6402" width="15.140625" customWidth="1"/>
    <col min="6403" max="6403" width="19.7109375" customWidth="1"/>
    <col min="6404" max="6404" width="16.7109375" customWidth="1"/>
    <col min="6405" max="6405" width="17.7109375" customWidth="1"/>
    <col min="6406" max="6406" width="12.7109375" bestFit="1" customWidth="1"/>
    <col min="6407" max="6412" width="0" hidden="1" customWidth="1"/>
    <col min="6413" max="6413" width="1.7109375" customWidth="1"/>
    <col min="6657" max="6657" width="80.28515625" bestFit="1" customWidth="1"/>
    <col min="6658" max="6658" width="15.140625" customWidth="1"/>
    <col min="6659" max="6659" width="19.7109375" customWidth="1"/>
    <col min="6660" max="6660" width="16.7109375" customWidth="1"/>
    <col min="6661" max="6661" width="17.7109375" customWidth="1"/>
    <col min="6662" max="6662" width="12.7109375" bestFit="1" customWidth="1"/>
    <col min="6663" max="6668" width="0" hidden="1" customWidth="1"/>
    <col min="6669" max="6669" width="1.7109375" customWidth="1"/>
    <col min="6913" max="6913" width="80.28515625" bestFit="1" customWidth="1"/>
    <col min="6914" max="6914" width="15.140625" customWidth="1"/>
    <col min="6915" max="6915" width="19.7109375" customWidth="1"/>
    <col min="6916" max="6916" width="16.7109375" customWidth="1"/>
    <col min="6917" max="6917" width="17.7109375" customWidth="1"/>
    <col min="6918" max="6918" width="12.7109375" bestFit="1" customWidth="1"/>
    <col min="6919" max="6924" width="0" hidden="1" customWidth="1"/>
    <col min="6925" max="6925" width="1.7109375" customWidth="1"/>
    <col min="7169" max="7169" width="80.28515625" bestFit="1" customWidth="1"/>
    <col min="7170" max="7170" width="15.140625" customWidth="1"/>
    <col min="7171" max="7171" width="19.7109375" customWidth="1"/>
    <col min="7172" max="7172" width="16.7109375" customWidth="1"/>
    <col min="7173" max="7173" width="17.7109375" customWidth="1"/>
    <col min="7174" max="7174" width="12.7109375" bestFit="1" customWidth="1"/>
    <col min="7175" max="7180" width="0" hidden="1" customWidth="1"/>
    <col min="7181" max="7181" width="1.7109375" customWidth="1"/>
    <col min="7425" max="7425" width="80.28515625" bestFit="1" customWidth="1"/>
    <col min="7426" max="7426" width="15.140625" customWidth="1"/>
    <col min="7427" max="7427" width="19.7109375" customWidth="1"/>
    <col min="7428" max="7428" width="16.7109375" customWidth="1"/>
    <col min="7429" max="7429" width="17.7109375" customWidth="1"/>
    <col min="7430" max="7430" width="12.7109375" bestFit="1" customWidth="1"/>
    <col min="7431" max="7436" width="0" hidden="1" customWidth="1"/>
    <col min="7437" max="7437" width="1.7109375" customWidth="1"/>
    <col min="7681" max="7681" width="80.28515625" bestFit="1" customWidth="1"/>
    <col min="7682" max="7682" width="15.140625" customWidth="1"/>
    <col min="7683" max="7683" width="19.7109375" customWidth="1"/>
    <col min="7684" max="7684" width="16.7109375" customWidth="1"/>
    <col min="7685" max="7685" width="17.7109375" customWidth="1"/>
    <col min="7686" max="7686" width="12.7109375" bestFit="1" customWidth="1"/>
    <col min="7687" max="7692" width="0" hidden="1" customWidth="1"/>
    <col min="7693" max="7693" width="1.7109375" customWidth="1"/>
    <col min="7937" max="7937" width="80.28515625" bestFit="1" customWidth="1"/>
    <col min="7938" max="7938" width="15.140625" customWidth="1"/>
    <col min="7939" max="7939" width="19.7109375" customWidth="1"/>
    <col min="7940" max="7940" width="16.7109375" customWidth="1"/>
    <col min="7941" max="7941" width="17.7109375" customWidth="1"/>
    <col min="7942" max="7942" width="12.7109375" bestFit="1" customWidth="1"/>
    <col min="7943" max="7948" width="0" hidden="1" customWidth="1"/>
    <col min="7949" max="7949" width="1.7109375" customWidth="1"/>
    <col min="8193" max="8193" width="80.28515625" bestFit="1" customWidth="1"/>
    <col min="8194" max="8194" width="15.140625" customWidth="1"/>
    <col min="8195" max="8195" width="19.7109375" customWidth="1"/>
    <col min="8196" max="8196" width="16.7109375" customWidth="1"/>
    <col min="8197" max="8197" width="17.7109375" customWidth="1"/>
    <col min="8198" max="8198" width="12.7109375" bestFit="1" customWidth="1"/>
    <col min="8199" max="8204" width="0" hidden="1" customWidth="1"/>
    <col min="8205" max="8205" width="1.7109375" customWidth="1"/>
    <col min="8449" max="8449" width="80.28515625" bestFit="1" customWidth="1"/>
    <col min="8450" max="8450" width="15.140625" customWidth="1"/>
    <col min="8451" max="8451" width="19.7109375" customWidth="1"/>
    <col min="8452" max="8452" width="16.7109375" customWidth="1"/>
    <col min="8453" max="8453" width="17.7109375" customWidth="1"/>
    <col min="8454" max="8454" width="12.7109375" bestFit="1" customWidth="1"/>
    <col min="8455" max="8460" width="0" hidden="1" customWidth="1"/>
    <col min="8461" max="8461" width="1.7109375" customWidth="1"/>
    <col min="8705" max="8705" width="80.28515625" bestFit="1" customWidth="1"/>
    <col min="8706" max="8706" width="15.140625" customWidth="1"/>
    <col min="8707" max="8707" width="19.7109375" customWidth="1"/>
    <col min="8708" max="8708" width="16.7109375" customWidth="1"/>
    <col min="8709" max="8709" width="17.7109375" customWidth="1"/>
    <col min="8710" max="8710" width="12.7109375" bestFit="1" customWidth="1"/>
    <col min="8711" max="8716" width="0" hidden="1" customWidth="1"/>
    <col min="8717" max="8717" width="1.7109375" customWidth="1"/>
    <col min="8961" max="8961" width="80.28515625" bestFit="1" customWidth="1"/>
    <col min="8962" max="8962" width="15.140625" customWidth="1"/>
    <col min="8963" max="8963" width="19.7109375" customWidth="1"/>
    <col min="8964" max="8964" width="16.7109375" customWidth="1"/>
    <col min="8965" max="8965" width="17.7109375" customWidth="1"/>
    <col min="8966" max="8966" width="12.7109375" bestFit="1" customWidth="1"/>
    <col min="8967" max="8972" width="0" hidden="1" customWidth="1"/>
    <col min="8973" max="8973" width="1.7109375" customWidth="1"/>
    <col min="9217" max="9217" width="80.28515625" bestFit="1" customWidth="1"/>
    <col min="9218" max="9218" width="15.140625" customWidth="1"/>
    <col min="9219" max="9219" width="19.7109375" customWidth="1"/>
    <col min="9220" max="9220" width="16.7109375" customWidth="1"/>
    <col min="9221" max="9221" width="17.7109375" customWidth="1"/>
    <col min="9222" max="9222" width="12.7109375" bestFit="1" customWidth="1"/>
    <col min="9223" max="9228" width="0" hidden="1" customWidth="1"/>
    <col min="9229" max="9229" width="1.7109375" customWidth="1"/>
    <col min="9473" max="9473" width="80.28515625" bestFit="1" customWidth="1"/>
    <col min="9474" max="9474" width="15.140625" customWidth="1"/>
    <col min="9475" max="9475" width="19.7109375" customWidth="1"/>
    <col min="9476" max="9476" width="16.7109375" customWidth="1"/>
    <col min="9477" max="9477" width="17.7109375" customWidth="1"/>
    <col min="9478" max="9478" width="12.7109375" bestFit="1" customWidth="1"/>
    <col min="9479" max="9484" width="0" hidden="1" customWidth="1"/>
    <col min="9485" max="9485" width="1.7109375" customWidth="1"/>
    <col min="9729" max="9729" width="80.28515625" bestFit="1" customWidth="1"/>
    <col min="9730" max="9730" width="15.140625" customWidth="1"/>
    <col min="9731" max="9731" width="19.7109375" customWidth="1"/>
    <col min="9732" max="9732" width="16.7109375" customWidth="1"/>
    <col min="9733" max="9733" width="17.7109375" customWidth="1"/>
    <col min="9734" max="9734" width="12.7109375" bestFit="1" customWidth="1"/>
    <col min="9735" max="9740" width="0" hidden="1" customWidth="1"/>
    <col min="9741" max="9741" width="1.7109375" customWidth="1"/>
    <col min="9985" max="9985" width="80.28515625" bestFit="1" customWidth="1"/>
    <col min="9986" max="9986" width="15.140625" customWidth="1"/>
    <col min="9987" max="9987" width="19.7109375" customWidth="1"/>
    <col min="9988" max="9988" width="16.7109375" customWidth="1"/>
    <col min="9989" max="9989" width="17.7109375" customWidth="1"/>
    <col min="9990" max="9990" width="12.7109375" bestFit="1" customWidth="1"/>
    <col min="9991" max="9996" width="0" hidden="1" customWidth="1"/>
    <col min="9997" max="9997" width="1.7109375" customWidth="1"/>
    <col min="10241" max="10241" width="80.28515625" bestFit="1" customWidth="1"/>
    <col min="10242" max="10242" width="15.140625" customWidth="1"/>
    <col min="10243" max="10243" width="19.7109375" customWidth="1"/>
    <col min="10244" max="10244" width="16.7109375" customWidth="1"/>
    <col min="10245" max="10245" width="17.7109375" customWidth="1"/>
    <col min="10246" max="10246" width="12.7109375" bestFit="1" customWidth="1"/>
    <col min="10247" max="10252" width="0" hidden="1" customWidth="1"/>
    <col min="10253" max="10253" width="1.7109375" customWidth="1"/>
    <col min="10497" max="10497" width="80.28515625" bestFit="1" customWidth="1"/>
    <col min="10498" max="10498" width="15.140625" customWidth="1"/>
    <col min="10499" max="10499" width="19.7109375" customWidth="1"/>
    <col min="10500" max="10500" width="16.7109375" customWidth="1"/>
    <col min="10501" max="10501" width="17.7109375" customWidth="1"/>
    <col min="10502" max="10502" width="12.7109375" bestFit="1" customWidth="1"/>
    <col min="10503" max="10508" width="0" hidden="1" customWidth="1"/>
    <col min="10509" max="10509" width="1.7109375" customWidth="1"/>
    <col min="10753" max="10753" width="80.28515625" bestFit="1" customWidth="1"/>
    <col min="10754" max="10754" width="15.140625" customWidth="1"/>
    <col min="10755" max="10755" width="19.7109375" customWidth="1"/>
    <col min="10756" max="10756" width="16.7109375" customWidth="1"/>
    <col min="10757" max="10757" width="17.7109375" customWidth="1"/>
    <col min="10758" max="10758" width="12.7109375" bestFit="1" customWidth="1"/>
    <col min="10759" max="10764" width="0" hidden="1" customWidth="1"/>
    <col min="10765" max="10765" width="1.7109375" customWidth="1"/>
    <col min="11009" max="11009" width="80.28515625" bestFit="1" customWidth="1"/>
    <col min="11010" max="11010" width="15.140625" customWidth="1"/>
    <col min="11011" max="11011" width="19.7109375" customWidth="1"/>
    <col min="11012" max="11012" width="16.7109375" customWidth="1"/>
    <col min="11013" max="11013" width="17.7109375" customWidth="1"/>
    <col min="11014" max="11014" width="12.7109375" bestFit="1" customWidth="1"/>
    <col min="11015" max="11020" width="0" hidden="1" customWidth="1"/>
    <col min="11021" max="11021" width="1.7109375" customWidth="1"/>
    <col min="11265" max="11265" width="80.28515625" bestFit="1" customWidth="1"/>
    <col min="11266" max="11266" width="15.140625" customWidth="1"/>
    <col min="11267" max="11267" width="19.7109375" customWidth="1"/>
    <col min="11268" max="11268" width="16.7109375" customWidth="1"/>
    <col min="11269" max="11269" width="17.7109375" customWidth="1"/>
    <col min="11270" max="11270" width="12.7109375" bestFit="1" customWidth="1"/>
    <col min="11271" max="11276" width="0" hidden="1" customWidth="1"/>
    <col min="11277" max="11277" width="1.7109375" customWidth="1"/>
    <col min="11521" max="11521" width="80.28515625" bestFit="1" customWidth="1"/>
    <col min="11522" max="11522" width="15.140625" customWidth="1"/>
    <col min="11523" max="11523" width="19.7109375" customWidth="1"/>
    <col min="11524" max="11524" width="16.7109375" customWidth="1"/>
    <col min="11525" max="11525" width="17.7109375" customWidth="1"/>
    <col min="11526" max="11526" width="12.7109375" bestFit="1" customWidth="1"/>
    <col min="11527" max="11532" width="0" hidden="1" customWidth="1"/>
    <col min="11533" max="11533" width="1.7109375" customWidth="1"/>
    <col min="11777" max="11777" width="80.28515625" bestFit="1" customWidth="1"/>
    <col min="11778" max="11778" width="15.140625" customWidth="1"/>
    <col min="11779" max="11779" width="19.7109375" customWidth="1"/>
    <col min="11780" max="11780" width="16.7109375" customWidth="1"/>
    <col min="11781" max="11781" width="17.7109375" customWidth="1"/>
    <col min="11782" max="11782" width="12.7109375" bestFit="1" customWidth="1"/>
    <col min="11783" max="11788" width="0" hidden="1" customWidth="1"/>
    <col min="11789" max="11789" width="1.7109375" customWidth="1"/>
    <col min="12033" max="12033" width="80.28515625" bestFit="1" customWidth="1"/>
    <col min="12034" max="12034" width="15.140625" customWidth="1"/>
    <col min="12035" max="12035" width="19.7109375" customWidth="1"/>
    <col min="12036" max="12036" width="16.7109375" customWidth="1"/>
    <col min="12037" max="12037" width="17.7109375" customWidth="1"/>
    <col min="12038" max="12038" width="12.7109375" bestFit="1" customWidth="1"/>
    <col min="12039" max="12044" width="0" hidden="1" customWidth="1"/>
    <col min="12045" max="12045" width="1.7109375" customWidth="1"/>
    <col min="12289" max="12289" width="80.28515625" bestFit="1" customWidth="1"/>
    <col min="12290" max="12290" width="15.140625" customWidth="1"/>
    <col min="12291" max="12291" width="19.7109375" customWidth="1"/>
    <col min="12292" max="12292" width="16.7109375" customWidth="1"/>
    <col min="12293" max="12293" width="17.7109375" customWidth="1"/>
    <col min="12294" max="12294" width="12.7109375" bestFit="1" customWidth="1"/>
    <col min="12295" max="12300" width="0" hidden="1" customWidth="1"/>
    <col min="12301" max="12301" width="1.7109375" customWidth="1"/>
    <col min="12545" max="12545" width="80.28515625" bestFit="1" customWidth="1"/>
    <col min="12546" max="12546" width="15.140625" customWidth="1"/>
    <col min="12547" max="12547" width="19.7109375" customWidth="1"/>
    <col min="12548" max="12548" width="16.7109375" customWidth="1"/>
    <col min="12549" max="12549" width="17.7109375" customWidth="1"/>
    <col min="12550" max="12550" width="12.7109375" bestFit="1" customWidth="1"/>
    <col min="12551" max="12556" width="0" hidden="1" customWidth="1"/>
    <col min="12557" max="12557" width="1.7109375" customWidth="1"/>
    <col min="12801" max="12801" width="80.28515625" bestFit="1" customWidth="1"/>
    <col min="12802" max="12802" width="15.140625" customWidth="1"/>
    <col min="12803" max="12803" width="19.7109375" customWidth="1"/>
    <col min="12804" max="12804" width="16.7109375" customWidth="1"/>
    <col min="12805" max="12805" width="17.7109375" customWidth="1"/>
    <col min="12806" max="12806" width="12.7109375" bestFit="1" customWidth="1"/>
    <col min="12807" max="12812" width="0" hidden="1" customWidth="1"/>
    <col min="12813" max="12813" width="1.7109375" customWidth="1"/>
    <col min="13057" max="13057" width="80.28515625" bestFit="1" customWidth="1"/>
    <col min="13058" max="13058" width="15.140625" customWidth="1"/>
    <col min="13059" max="13059" width="19.7109375" customWidth="1"/>
    <col min="13060" max="13060" width="16.7109375" customWidth="1"/>
    <col min="13061" max="13061" width="17.7109375" customWidth="1"/>
    <col min="13062" max="13062" width="12.7109375" bestFit="1" customWidth="1"/>
    <col min="13063" max="13068" width="0" hidden="1" customWidth="1"/>
    <col min="13069" max="13069" width="1.7109375" customWidth="1"/>
    <col min="13313" max="13313" width="80.28515625" bestFit="1" customWidth="1"/>
    <col min="13314" max="13314" width="15.140625" customWidth="1"/>
    <col min="13315" max="13315" width="19.7109375" customWidth="1"/>
    <col min="13316" max="13316" width="16.7109375" customWidth="1"/>
    <col min="13317" max="13317" width="17.7109375" customWidth="1"/>
    <col min="13318" max="13318" width="12.7109375" bestFit="1" customWidth="1"/>
    <col min="13319" max="13324" width="0" hidden="1" customWidth="1"/>
    <col min="13325" max="13325" width="1.7109375" customWidth="1"/>
    <col min="13569" max="13569" width="80.28515625" bestFit="1" customWidth="1"/>
    <col min="13570" max="13570" width="15.140625" customWidth="1"/>
    <col min="13571" max="13571" width="19.7109375" customWidth="1"/>
    <col min="13572" max="13572" width="16.7109375" customWidth="1"/>
    <col min="13573" max="13573" width="17.7109375" customWidth="1"/>
    <col min="13574" max="13574" width="12.7109375" bestFit="1" customWidth="1"/>
    <col min="13575" max="13580" width="0" hidden="1" customWidth="1"/>
    <col min="13581" max="13581" width="1.7109375" customWidth="1"/>
    <col min="13825" max="13825" width="80.28515625" bestFit="1" customWidth="1"/>
    <col min="13826" max="13826" width="15.140625" customWidth="1"/>
    <col min="13827" max="13827" width="19.7109375" customWidth="1"/>
    <col min="13828" max="13828" width="16.7109375" customWidth="1"/>
    <col min="13829" max="13829" width="17.7109375" customWidth="1"/>
    <col min="13830" max="13830" width="12.7109375" bestFit="1" customWidth="1"/>
    <col min="13831" max="13836" width="0" hidden="1" customWidth="1"/>
    <col min="13837" max="13837" width="1.7109375" customWidth="1"/>
    <col min="14081" max="14081" width="80.28515625" bestFit="1" customWidth="1"/>
    <col min="14082" max="14082" width="15.140625" customWidth="1"/>
    <col min="14083" max="14083" width="19.7109375" customWidth="1"/>
    <col min="14084" max="14084" width="16.7109375" customWidth="1"/>
    <col min="14085" max="14085" width="17.7109375" customWidth="1"/>
    <col min="14086" max="14086" width="12.7109375" bestFit="1" customWidth="1"/>
    <col min="14087" max="14092" width="0" hidden="1" customWidth="1"/>
    <col min="14093" max="14093" width="1.7109375" customWidth="1"/>
    <col min="14337" max="14337" width="80.28515625" bestFit="1" customWidth="1"/>
    <col min="14338" max="14338" width="15.140625" customWidth="1"/>
    <col min="14339" max="14339" width="19.7109375" customWidth="1"/>
    <col min="14340" max="14340" width="16.7109375" customWidth="1"/>
    <col min="14341" max="14341" width="17.7109375" customWidth="1"/>
    <col min="14342" max="14342" width="12.7109375" bestFit="1" customWidth="1"/>
    <col min="14343" max="14348" width="0" hidden="1" customWidth="1"/>
    <col min="14349" max="14349" width="1.7109375" customWidth="1"/>
    <col min="14593" max="14593" width="80.28515625" bestFit="1" customWidth="1"/>
    <col min="14594" max="14594" width="15.140625" customWidth="1"/>
    <col min="14595" max="14595" width="19.7109375" customWidth="1"/>
    <col min="14596" max="14596" width="16.7109375" customWidth="1"/>
    <col min="14597" max="14597" width="17.7109375" customWidth="1"/>
    <col min="14598" max="14598" width="12.7109375" bestFit="1" customWidth="1"/>
    <col min="14599" max="14604" width="0" hidden="1" customWidth="1"/>
    <col min="14605" max="14605" width="1.7109375" customWidth="1"/>
    <col min="14849" max="14849" width="80.28515625" bestFit="1" customWidth="1"/>
    <col min="14850" max="14850" width="15.140625" customWidth="1"/>
    <col min="14851" max="14851" width="19.7109375" customWidth="1"/>
    <col min="14852" max="14852" width="16.7109375" customWidth="1"/>
    <col min="14853" max="14853" width="17.7109375" customWidth="1"/>
    <col min="14854" max="14854" width="12.7109375" bestFit="1" customWidth="1"/>
    <col min="14855" max="14860" width="0" hidden="1" customWidth="1"/>
    <col min="14861" max="14861" width="1.7109375" customWidth="1"/>
    <col min="15105" max="15105" width="80.28515625" bestFit="1" customWidth="1"/>
    <col min="15106" max="15106" width="15.140625" customWidth="1"/>
    <col min="15107" max="15107" width="19.7109375" customWidth="1"/>
    <col min="15108" max="15108" width="16.7109375" customWidth="1"/>
    <col min="15109" max="15109" width="17.7109375" customWidth="1"/>
    <col min="15110" max="15110" width="12.7109375" bestFit="1" customWidth="1"/>
    <col min="15111" max="15116" width="0" hidden="1" customWidth="1"/>
    <col min="15117" max="15117" width="1.7109375" customWidth="1"/>
    <col min="15361" max="15361" width="80.28515625" bestFit="1" customWidth="1"/>
    <col min="15362" max="15362" width="15.140625" customWidth="1"/>
    <col min="15363" max="15363" width="19.7109375" customWidth="1"/>
    <col min="15364" max="15364" width="16.7109375" customWidth="1"/>
    <col min="15365" max="15365" width="17.7109375" customWidth="1"/>
    <col min="15366" max="15366" width="12.7109375" bestFit="1" customWidth="1"/>
    <col min="15367" max="15372" width="0" hidden="1" customWidth="1"/>
    <col min="15373" max="15373" width="1.7109375" customWidth="1"/>
    <col min="15617" max="15617" width="80.28515625" bestFit="1" customWidth="1"/>
    <col min="15618" max="15618" width="15.140625" customWidth="1"/>
    <col min="15619" max="15619" width="19.7109375" customWidth="1"/>
    <col min="15620" max="15620" width="16.7109375" customWidth="1"/>
    <col min="15621" max="15621" width="17.7109375" customWidth="1"/>
    <col min="15622" max="15622" width="12.7109375" bestFit="1" customWidth="1"/>
    <col min="15623" max="15628" width="0" hidden="1" customWidth="1"/>
    <col min="15629" max="15629" width="1.7109375" customWidth="1"/>
    <col min="15873" max="15873" width="80.28515625" bestFit="1" customWidth="1"/>
    <col min="15874" max="15874" width="15.140625" customWidth="1"/>
    <col min="15875" max="15875" width="19.7109375" customWidth="1"/>
    <col min="15876" max="15876" width="16.7109375" customWidth="1"/>
    <col min="15877" max="15877" width="17.7109375" customWidth="1"/>
    <col min="15878" max="15878" width="12.7109375" bestFit="1" customWidth="1"/>
    <col min="15879" max="15884" width="0" hidden="1" customWidth="1"/>
    <col min="15885" max="15885" width="1.7109375" customWidth="1"/>
    <col min="16129" max="16129" width="80.28515625" bestFit="1" customWidth="1"/>
    <col min="16130" max="16130" width="15.140625" customWidth="1"/>
    <col min="16131" max="16131" width="19.7109375" customWidth="1"/>
    <col min="16132" max="16132" width="16.7109375" customWidth="1"/>
    <col min="16133" max="16133" width="17.7109375" customWidth="1"/>
    <col min="16134" max="16134" width="12.7109375" bestFit="1" customWidth="1"/>
    <col min="16135" max="16140" width="0" hidden="1" customWidth="1"/>
    <col min="16141" max="16141" width="1.7109375" customWidth="1"/>
  </cols>
  <sheetData>
    <row r="1" spans="1:13" ht="23.25" customHeight="1" x14ac:dyDescent="0.25">
      <c r="A1" s="1" t="str">
        <f>"Projet : "&amp;[1]DEPENSES!D2</f>
        <v>Projet : COTE D'IVOIRE - GBOGOLO ** Electricité pour dispensaire, maternité et 2 classes école primaire</v>
      </c>
      <c r="B1" s="2"/>
      <c r="C1" s="2"/>
      <c r="D1" s="2"/>
      <c r="E1" s="2"/>
      <c r="F1" s="3"/>
      <c r="M1" s="4"/>
    </row>
    <row r="2" spans="1:13" ht="23.25" customHeight="1" x14ac:dyDescent="0.25">
      <c r="A2" s="5" t="str">
        <f>"Pays : "&amp;[1]DEPENSES!D3</f>
        <v xml:space="preserve">Pays : COTE D'IVOIRE </v>
      </c>
      <c r="B2" s="6"/>
      <c r="C2" s="6"/>
      <c r="D2" s="6"/>
      <c r="E2" s="6"/>
      <c r="F2" s="7"/>
      <c r="M2" s="4"/>
    </row>
    <row r="3" spans="1:13" ht="24" customHeight="1" x14ac:dyDescent="0.25">
      <c r="A3" s="5" t="str">
        <f>"Tranche : "&amp;[1]DEPENSES!B3</f>
        <v>Tranche : Renseigner onglet Infos projet</v>
      </c>
      <c r="B3" s="6"/>
      <c r="C3" s="6"/>
      <c r="D3" s="6"/>
      <c r="E3" s="6"/>
      <c r="F3" s="7"/>
      <c r="M3" s="4"/>
    </row>
    <row r="4" spans="1:13" ht="15" customHeight="1" thickBot="1" x14ac:dyDescent="0.3">
      <c r="A4" s="8"/>
      <c r="B4" s="9"/>
      <c r="C4" s="9"/>
      <c r="D4" s="9"/>
      <c r="E4" s="10"/>
      <c r="F4" s="11"/>
      <c r="M4" s="4"/>
    </row>
    <row r="5" spans="1:13" ht="45.6" customHeight="1" x14ac:dyDescent="0.25">
      <c r="A5" s="12" t="s">
        <v>0</v>
      </c>
      <c r="B5" s="13" t="s">
        <v>1</v>
      </c>
      <c r="C5" s="13" t="s">
        <v>2</v>
      </c>
      <c r="D5" s="13" t="s">
        <v>3</v>
      </c>
      <c r="E5" s="13" t="s">
        <v>4</v>
      </c>
      <c r="F5" s="14" t="s">
        <v>5</v>
      </c>
      <c r="M5" s="4"/>
    </row>
    <row r="6" spans="1:13" ht="5.25" customHeight="1" x14ac:dyDescent="0.25">
      <c r="A6" s="15"/>
      <c r="B6" s="16"/>
      <c r="C6" s="16"/>
      <c r="D6" s="16"/>
      <c r="E6" s="16"/>
      <c r="F6" s="17"/>
      <c r="M6" s="4"/>
    </row>
    <row r="7" spans="1:13" x14ac:dyDescent="0.25">
      <c r="A7" s="18" t="s">
        <v>6</v>
      </c>
      <c r="B7" s="19">
        <f>SUM(B8:B13)</f>
        <v>49029</v>
      </c>
      <c r="C7" s="19">
        <f>SUM(C8:C13)</f>
        <v>0</v>
      </c>
      <c r="D7" s="19">
        <f>SUM(D8:D13)</f>
        <v>0</v>
      </c>
      <c r="E7" s="19">
        <f>B7-C7-D7</f>
        <v>49029</v>
      </c>
      <c r="F7" s="20"/>
      <c r="L7" s="21" t="e">
        <f>#REF!+B7</f>
        <v>#REF!</v>
      </c>
      <c r="M7" s="4"/>
    </row>
    <row r="8" spans="1:13" x14ac:dyDescent="0.25">
      <c r="A8" s="22" t="str">
        <f>[1]DEPENSES!B11</f>
        <v>dont installation de production photovoltaïque et de stockage (hors accès à l'eau)</v>
      </c>
      <c r="B8" s="23">
        <f>SUMIFS([1]DEPENSES!$D$1:$D$65536,[1]DEPENSES!$A$1:$A$65536,'[1]BUDGET BAILLEURS'!$G8)+SUMIFS([1]DEPENSES!$D$1:$D$65536,[1]DEPENSES!$A$1:$A$65536,'[1]BUDGET BAILLEURS'!$H8)+SUMIFS([1]DEPENSES!$D$1:$D$65536,[1]DEPENSES!$A$1:$A$65536,'[1]BUDGET BAILLEURS'!$I8)</f>
        <v>19560</v>
      </c>
      <c r="C8" s="23">
        <f>SUMIFS([1]DEPENSES!$H$1:$H$65536,[1]DEPENSES!$A$1:$A$65536,'[1]BUDGET BAILLEURS'!$G8)+SUMIFS([1]DEPENSES!$H$1:$H$65536,[1]DEPENSES!$A$1:$A$65536,'[1]BUDGET BAILLEURS'!$H8)+SUMIFS([1]DEPENSES!$H$1:$H$65536,[1]DEPENSES!$A$1:$A$65536,'[1]BUDGET BAILLEURS'!$I8)</f>
        <v>0</v>
      </c>
      <c r="D8" s="23">
        <f>SUMIFS([1]DEPENSES!$I$1:$I$65536,[1]DEPENSES!$A$1:$A$65536,'[1]BUDGET BAILLEURS'!$G8)+SUMIFS([1]DEPENSES!$I$1:$I$65536,[1]DEPENSES!$A$1:$A$65536,'[1]BUDGET BAILLEURS'!$H8)+SUMIFS([1]DEPENSES!$I$1:$I$65536,[1]DEPENSES!$A$1:$A$65536,'[1]BUDGET BAILLEURS'!$I8)</f>
        <v>0</v>
      </c>
      <c r="E8" s="23">
        <f t="shared" ref="E8:E33" si="0">B8-C8-D8</f>
        <v>19560</v>
      </c>
      <c r="F8" s="24"/>
      <c r="G8" s="25" t="s">
        <v>7</v>
      </c>
      <c r="H8" s="25"/>
      <c r="I8" s="25"/>
      <c r="J8" t="str">
        <f>IF(G8&lt;&gt;"",INDEX([1]DEPENSES!$B$1:$B$65536,MATCH('[1]BUDGET BAILLEURS'!G8,[1]DEPENSES!$A$1:$A$65536,0),1),"")</f>
        <v>dont installation de production photovoltaïque et de stockage (hors accès à l'eau)</v>
      </c>
      <c r="K8" t="str">
        <f>IF(H8&lt;&gt;"",INDEX([1]DEPENSES!$B$1:$B$65536,MATCH('[1]BUDGET BAILLEURS'!H8,[1]DEPENSES!$A$1:$A$65536,0),1),"")</f>
        <v/>
      </c>
      <c r="L8" s="21" t="e">
        <f>#REF!+B8</f>
        <v>#REF!</v>
      </c>
      <c r="M8" s="4"/>
    </row>
    <row r="9" spans="1:13" x14ac:dyDescent="0.25">
      <c r="A9" s="22" t="str">
        <f>[1]DEPENSES!B12</f>
        <v>dont installation électrique intérieure (hors accès à l'eau)</v>
      </c>
      <c r="B9" s="23">
        <f>SUMIFS([1]DEPENSES!$D$1:$D$65536,[1]DEPENSES!$A$1:$A$65536,'[1]BUDGET BAILLEURS'!$G9)+SUMIFS([1]DEPENSES!$D$1:$D$65536,[1]DEPENSES!$A$1:$A$65536,'[1]BUDGET BAILLEURS'!$H9)+SUMIFS([1]DEPENSES!$D$1:$D$65536,[1]DEPENSES!$A$1:$A$65536,'[1]BUDGET BAILLEURS'!$I9)</f>
        <v>17469</v>
      </c>
      <c r="C9" s="23">
        <f>SUMIFS([1]DEPENSES!$H$1:$H$65536,[1]DEPENSES!$A$1:$A$65536,'[1]BUDGET BAILLEURS'!$G9)+SUMIFS([1]DEPENSES!$H$1:$H$65536,[1]DEPENSES!$A$1:$A$65536,'[1]BUDGET BAILLEURS'!$H9)+SUMIFS([1]DEPENSES!$H$1:$H$65536,[1]DEPENSES!$A$1:$A$65536,'[1]BUDGET BAILLEURS'!$I9)</f>
        <v>0</v>
      </c>
      <c r="D9" s="23">
        <f>SUMIFS([1]DEPENSES!$I$1:$I$65536,[1]DEPENSES!$A$1:$A$65536,'[1]BUDGET BAILLEURS'!$G9)+SUMIFS([1]DEPENSES!$I$1:$I$65536,[1]DEPENSES!$A$1:$A$65536,'[1]BUDGET BAILLEURS'!$H9)+SUMIFS([1]DEPENSES!$I$1:$I$65536,[1]DEPENSES!$A$1:$A$65536,'[1]BUDGET BAILLEURS'!$I9)</f>
        <v>0</v>
      </c>
      <c r="E9" s="23">
        <f t="shared" si="0"/>
        <v>17469</v>
      </c>
      <c r="F9" s="24"/>
      <c r="G9" s="26" t="s">
        <v>8</v>
      </c>
      <c r="H9" s="25"/>
      <c r="I9" s="25"/>
      <c r="J9" t="str">
        <f>IF(G9&lt;&gt;"",INDEX([1]DEPENSES!$B$1:$B$65536,MATCH('[1]BUDGET BAILLEURS'!G9,[1]DEPENSES!$A$1:$A$65536,0),1),"")</f>
        <v>dont installation électrique intérieure (hors accès à l'eau)</v>
      </c>
      <c r="K9" t="str">
        <f>IF(H9&lt;&gt;"",INDEX([1]DEPENSES!$B$1:$B$65536,MATCH('[1]BUDGET BAILLEURS'!H9,[1]DEPENSES!$A$1:$A$65536,0),1),"")</f>
        <v/>
      </c>
      <c r="L9" s="21" t="e">
        <f>#REF!+B9</f>
        <v>#REF!</v>
      </c>
      <c r="M9" s="4"/>
    </row>
    <row r="10" spans="1:13" x14ac:dyDescent="0.25">
      <c r="A10" s="22" t="str">
        <f>[1]DEPENSES!B13</f>
        <v>dont étude hydrogéologique préalable</v>
      </c>
      <c r="B10" s="23">
        <f>SUMIFS([1]DEPENSES!$D$1:$D$65536,[1]DEPENSES!$A$1:$A$65536,'[1]BUDGET BAILLEURS'!$G10)+SUMIFS([1]DEPENSES!$D$1:$D$65536,[1]DEPENSES!$A$1:$A$65536,'[1]BUDGET BAILLEURS'!$H10)+SUMIFS([1]DEPENSES!$D$1:$D$65536,[1]DEPENSES!$A$1:$A$65536,'[1]BUDGET BAILLEURS'!$I10)</f>
        <v>0</v>
      </c>
      <c r="C10" s="23">
        <f>SUMIFS([1]DEPENSES!$H$1:$H$65536,[1]DEPENSES!$A$1:$A$65536,'[1]BUDGET BAILLEURS'!$G10)+SUMIFS([1]DEPENSES!$H$1:$H$65536,[1]DEPENSES!$A$1:$A$65536,'[1]BUDGET BAILLEURS'!$H10)+SUMIFS([1]DEPENSES!$H$1:$H$65536,[1]DEPENSES!$A$1:$A$65536,'[1]BUDGET BAILLEURS'!$I10)</f>
        <v>0</v>
      </c>
      <c r="D10" s="23">
        <f>SUMIFS([1]DEPENSES!$I$1:$I$65536,[1]DEPENSES!$A$1:$A$65536,'[1]BUDGET BAILLEURS'!$G10)+SUMIFS([1]DEPENSES!$I$1:$I$65536,[1]DEPENSES!$A$1:$A$65536,'[1]BUDGET BAILLEURS'!$H10)+SUMIFS([1]DEPENSES!$I$1:$I$65536,[1]DEPENSES!$A$1:$A$65536,'[1]BUDGET BAILLEURS'!$I10)</f>
        <v>0</v>
      </c>
      <c r="E10" s="23">
        <f t="shared" si="0"/>
        <v>0</v>
      </c>
      <c r="F10" s="24"/>
      <c r="G10" s="26" t="s">
        <v>9</v>
      </c>
      <c r="H10" s="25"/>
      <c r="I10" s="25"/>
      <c r="J10" t="str">
        <f>IF(G10&lt;&gt;"",INDEX([1]DEPENSES!$B$1:$B$65536,MATCH('[1]BUDGET BAILLEURS'!G10,[1]DEPENSES!$A$1:$A$65536,0),1),"")</f>
        <v>dont étude hydrogéologique préalable</v>
      </c>
      <c r="L10" s="21"/>
      <c r="M10" s="4"/>
    </row>
    <row r="11" spans="1:13" x14ac:dyDescent="0.25">
      <c r="A11" s="22" t="str">
        <f>[1]DEPENSES!B14</f>
        <v>dont installation hydraulique (incluant le pompage solaire)</v>
      </c>
      <c r="B11" s="23">
        <f>SUMIFS([1]DEPENSES!$D$1:$D$65536,[1]DEPENSES!$A$1:$A$65536,'[1]BUDGET BAILLEURS'!$G11)+SUMIFS([1]DEPENSES!$D$1:$D$65536,[1]DEPENSES!$A$1:$A$65536,'[1]BUDGET BAILLEURS'!$H11)+SUMIFS([1]DEPENSES!$D$1:$D$65536,[1]DEPENSES!$A$1:$A$65536,'[1]BUDGET BAILLEURS'!$I11)</f>
        <v>0</v>
      </c>
      <c r="C11" s="23">
        <f>SUMIFS([1]DEPENSES!$H$1:$H$65536,[1]DEPENSES!$A$1:$A$65536,'[1]BUDGET BAILLEURS'!$G11)+SUMIFS([1]DEPENSES!$H$1:$H$65536,[1]DEPENSES!$A$1:$A$65536,'[1]BUDGET BAILLEURS'!$H11)+SUMIFS([1]DEPENSES!$H$1:$H$65536,[1]DEPENSES!$A$1:$A$65536,'[1]BUDGET BAILLEURS'!$I11)</f>
        <v>0</v>
      </c>
      <c r="D11" s="23">
        <f>SUMIFS([1]DEPENSES!$I$1:$I$65536,[1]DEPENSES!$A$1:$A$65536,'[1]BUDGET BAILLEURS'!$G11)+SUMIFS([1]DEPENSES!$I$1:$I$65536,[1]DEPENSES!$A$1:$A$65536,'[1]BUDGET BAILLEURS'!$H11)+SUMIFS([1]DEPENSES!$I$1:$I$65536,[1]DEPENSES!$A$1:$A$65536,'[1]BUDGET BAILLEURS'!$I11)</f>
        <v>0</v>
      </c>
      <c r="E11" s="23">
        <f t="shared" si="0"/>
        <v>0</v>
      </c>
      <c r="F11" s="24"/>
      <c r="G11" s="26" t="s">
        <v>10</v>
      </c>
      <c r="H11" s="25"/>
      <c r="I11" s="25"/>
      <c r="J11" t="str">
        <f>IF(G11&lt;&gt;"",INDEX([1]DEPENSES!$B$1:$B$65536,MATCH('[1]BUDGET BAILLEURS'!G11,[1]DEPENSES!$A$1:$A$65536,0),1),"")</f>
        <v>dont installation hydraulique (incluant le pompage solaire)</v>
      </c>
      <c r="K11" t="str">
        <f>IF(H11&lt;&gt;"",INDEX([1]DEPENSES!$B$1:$B$65536,MATCH('[1]BUDGET BAILLEURS'!H11,[1]DEPENSES!$A$1:$A$65536,0),1),"")</f>
        <v/>
      </c>
      <c r="L11" s="21" t="e">
        <f>#REF!+B11</f>
        <v>#REF!</v>
      </c>
      <c r="M11" s="4"/>
    </row>
    <row r="12" spans="1:13" x14ac:dyDescent="0.25">
      <c r="A12" s="22" t="s">
        <v>11</v>
      </c>
      <c r="B12" s="23">
        <f>SUMIFS([1]DEPENSES!$D$1:$D$65536,[1]DEPENSES!$A$1:$A$65536,'[1]BUDGET BAILLEURS'!$G12)+SUMIFS([1]DEPENSES!$D$1:$D$65536,[1]DEPENSES!$A$1:$A$65536,'[1]BUDGET BAILLEURS'!$H12)+SUMIFS([1]DEPENSES!$D$1:$D$65536,[1]DEPENSES!$A$1:$A$65536,'[1]BUDGET BAILLEURS'!$I12)</f>
        <v>12000</v>
      </c>
      <c r="C12" s="23">
        <f>SUMIFS([1]DEPENSES!$H$1:$H$65536,[1]DEPENSES!$A$1:$A$65536,'[1]BUDGET BAILLEURS'!$G12)+SUMIFS([1]DEPENSES!$H$1:$H$65536,[1]DEPENSES!$A$1:$A$65536,'[1]BUDGET BAILLEURS'!$H12)+SUMIFS([1]DEPENSES!$H$1:$H$65536,[1]DEPENSES!$A$1:$A$65536,'[1]BUDGET BAILLEURS'!$I12)</f>
        <v>0</v>
      </c>
      <c r="D12" s="23">
        <f>SUMIFS([1]DEPENSES!$I$1:$I$65536,[1]DEPENSES!$A$1:$A$65536,'[1]BUDGET BAILLEURS'!$G12)+SUMIFS([1]DEPENSES!$I$1:$I$65536,[1]DEPENSES!$A$1:$A$65536,'[1]BUDGET BAILLEURS'!$H12)+SUMIFS([1]DEPENSES!$I$1:$I$65536,[1]DEPENSES!$A$1:$A$65536,'[1]BUDGET BAILLEURS'!$I12)</f>
        <v>0</v>
      </c>
      <c r="E12" s="23">
        <f t="shared" si="0"/>
        <v>12000</v>
      </c>
      <c r="F12" s="24"/>
      <c r="G12" s="26" t="s">
        <v>12</v>
      </c>
      <c r="H12" s="26" t="s">
        <v>13</v>
      </c>
      <c r="I12" s="25"/>
      <c r="J12" t="str">
        <f>IF(G12&lt;&gt;"",INDEX([1]DEPENSES!$B$1:$B$65536,MATCH('[1]BUDGET BAILLEURS'!G12,[1]DEPENSES!$A$1:$A$65536,0),1),"")</f>
        <v>dont provision pour contrat(s) de maintenance affectée au fonds de pérennisation</v>
      </c>
      <c r="K12" t="str">
        <f>IF(H12&lt;&gt;"",INDEX([1]DEPENSES!$B$1:$B$65536,MATCH('[1]BUDGET BAILLEURS'!H12,[1]DEPENSES!$A$1:$A$65536,0),1),"")</f>
        <v>dont provision pour renouvellement affectée au fonds de pérennisation</v>
      </c>
      <c r="L12" s="21" t="e">
        <f>#REF!+B12</f>
        <v>#REF!</v>
      </c>
      <c r="M12" s="4"/>
    </row>
    <row r="13" spans="1:13" x14ac:dyDescent="0.25">
      <c r="A13" s="22" t="s">
        <v>14</v>
      </c>
      <c r="B13" s="23">
        <f>SUMIFS([1]DEPENSES!$D$1:$D$65536,[1]DEPENSES!$A$1:$A$65536,'[1]BUDGET BAILLEURS'!$G13)+SUMIFS([1]DEPENSES!$D$1:$D$65536,[1]DEPENSES!$A$1:$A$65536,'[1]BUDGET BAILLEURS'!$H13)+SUMIFS([1]DEPENSES!$D$1:$D$65536,[1]DEPENSES!$A$1:$A$65536,'[1]BUDGET BAILLEURS'!$I13)</f>
        <v>0</v>
      </c>
      <c r="C13" s="23">
        <f>SUMIFS([1]DEPENSES!$H$1:$H$65536,[1]DEPENSES!$A$1:$A$65536,'[1]BUDGET BAILLEURS'!$G13)+SUMIFS([1]DEPENSES!$H$1:$H$65536,[1]DEPENSES!$A$1:$A$65536,'[1]BUDGET BAILLEURS'!$H13)+SUMIFS([1]DEPENSES!$H$1:$H$65536,[1]DEPENSES!$A$1:$A$65536,'[1]BUDGET BAILLEURS'!$I13)</f>
        <v>0</v>
      </c>
      <c r="D13" s="23">
        <f>SUMIFS([1]DEPENSES!$I$1:$I$65536,[1]DEPENSES!$A$1:$A$65536,'[1]BUDGET BAILLEURS'!$G13)+SUMIFS([1]DEPENSES!$I$1:$I$65536,[1]DEPENSES!$A$1:$A$65536,'[1]BUDGET BAILLEURS'!$H13)+SUMIFS([1]DEPENSES!$I$1:$I$65536,[1]DEPENSES!$A$1:$A$65536,'[1]BUDGET BAILLEURS'!$I13)</f>
        <v>0</v>
      </c>
      <c r="E13" s="23">
        <f t="shared" si="0"/>
        <v>0</v>
      </c>
      <c r="F13" s="24"/>
      <c r="G13" s="26" t="s">
        <v>15</v>
      </c>
      <c r="H13" s="25"/>
      <c r="I13" s="25"/>
      <c r="J13" t="str">
        <f>IF(G13&lt;&gt;"",INDEX([1]DEPENSES!$B$1:$B$65536,MATCH('[1]BUDGET BAILLEURS'!G13,[1]DEPENSES!$A$1:$A$65536,0),1),"")</f>
        <v>Transports de matériel</v>
      </c>
      <c r="K13" t="str">
        <f>IF(H13&lt;&gt;"",INDEX([1]DEPENSES!$B$1:$B$65536,MATCH('[1]BUDGET BAILLEURS'!H13,[1]DEPENSES!$A$1:$A$65536,0),1),"")</f>
        <v/>
      </c>
      <c r="L13" s="21" t="e">
        <f>#REF!+B13</f>
        <v>#REF!</v>
      </c>
      <c r="M13" s="4"/>
    </row>
    <row r="14" spans="1:13" x14ac:dyDescent="0.25">
      <c r="A14" s="18" t="s">
        <v>16</v>
      </c>
      <c r="B14" s="19">
        <f>SUMIFS([1]DEPENSES!$D$1:$D$65536,[1]DEPENSES!$A$1:$A$65536,'[1]BUDGET BAILLEURS'!$G14)+SUMIFS([1]DEPENSES!$D$1:$D$65536,[1]DEPENSES!$A$1:$A$65536,'[1]BUDGET BAILLEURS'!$H14)+SUMIFS([1]DEPENSES!$D$1:$D$65536,[1]DEPENSES!$A$1:$A$65536,'[1]BUDGET BAILLEURS'!$I14)</f>
        <v>1200</v>
      </c>
      <c r="C14" s="19">
        <f>SUMIFS([1]DEPENSES!$H$1:$H$65536,[1]DEPENSES!$A$1:$A$65536,'[1]BUDGET BAILLEURS'!$G14)+SUMIFS([1]DEPENSES!$H$1:$H$65536,[1]DEPENSES!$A$1:$A$65536,'[1]BUDGET BAILLEURS'!$H14)+SUMIFS([1]DEPENSES!$H$1:$H$65536,[1]DEPENSES!$A$1:$A$65536,'[1]BUDGET BAILLEURS'!$I14)</f>
        <v>0</v>
      </c>
      <c r="D14" s="19">
        <f>SUMIFS([1]DEPENSES!$I$1:$I$65536,[1]DEPENSES!$A$1:$A$65536,'[1]BUDGET BAILLEURS'!$G14)+SUMIFS([1]DEPENSES!$I$1:$I$65536,[1]DEPENSES!$A$1:$A$65536,'[1]BUDGET BAILLEURS'!$H14)+SUMIFS([1]DEPENSES!$I$1:$I$65536,[1]DEPENSES!$A$1:$A$65536,'[1]BUDGET BAILLEURS'!$I14)</f>
        <v>0</v>
      </c>
      <c r="E14" s="19">
        <f t="shared" si="0"/>
        <v>1200</v>
      </c>
      <c r="F14" s="20"/>
      <c r="G14" s="25" t="s">
        <v>17</v>
      </c>
      <c r="H14" s="25"/>
      <c r="I14" s="25"/>
      <c r="J14" t="str">
        <f>IF(G14&lt;&gt;"",INDEX([1]DEPENSES!$B$1:$B$65536,MATCH('[1]BUDGET BAILLEURS'!G14,[1]DEPENSES!$A$1:$A$65536,0),1),"")</f>
        <v>Achats de petits matériels , petit outillage….</v>
      </c>
      <c r="K14" t="str">
        <f>IF(H14&lt;&gt;"",INDEX([1]DEPENSES!$B$1:$B$65536,MATCH('[1]BUDGET BAILLEURS'!H14,[1]DEPENSES!$A$1:$A$65536,0),1),"")</f>
        <v/>
      </c>
      <c r="L14" s="21" t="e">
        <f>#REF!+B14</f>
        <v>#REF!</v>
      </c>
      <c r="M14" s="4"/>
    </row>
    <row r="15" spans="1:13" x14ac:dyDescent="0.25">
      <c r="A15" s="18" t="s">
        <v>18</v>
      </c>
      <c r="B15" s="19">
        <f>SUM(B16:B21)</f>
        <v>36731.076923076922</v>
      </c>
      <c r="C15" s="19">
        <f>SUM(C16:C21)</f>
        <v>0</v>
      </c>
      <c r="D15" s="19">
        <f>SUM(D16:D21)</f>
        <v>0</v>
      </c>
      <c r="E15" s="19">
        <f t="shared" si="0"/>
        <v>36731.076923076922</v>
      </c>
      <c r="F15" s="20"/>
      <c r="G15" s="25"/>
      <c r="H15" s="25"/>
      <c r="I15" s="25"/>
      <c r="J15" t="str">
        <f>IF(G15&lt;&gt;"",INDEX([1]DEPENSES!$B$1:$B$65536,MATCH('[1]BUDGET BAILLEURS'!G15,[1]DEPENSES!$A$1:$A$65536,0),1),"")</f>
        <v/>
      </c>
      <c r="K15" t="str">
        <f>IF(H15&lt;&gt;"",INDEX([1]DEPENSES!$B$1:$B$65536,MATCH('[1]BUDGET BAILLEURS'!H15,[1]DEPENSES!$A$1:$A$65536,0),1),"")</f>
        <v/>
      </c>
      <c r="L15" s="21" t="e">
        <f>#REF!+B15</f>
        <v>#REF!</v>
      </c>
      <c r="M15" s="4"/>
    </row>
    <row r="16" spans="1:13" x14ac:dyDescent="0.25">
      <c r="A16" s="22" t="s">
        <v>19</v>
      </c>
      <c r="B16" s="23">
        <f>SUMIFS([1]DEPENSES!$D$1:$D$65536,[1]DEPENSES!$A$1:$A$65536,'[1]BUDGET BAILLEURS'!$G16)+SUMIFS([1]DEPENSES!$D$1:$D$65536,[1]DEPENSES!$A$1:$A$65536,'[1]BUDGET BAILLEURS'!$H16)+SUMIFS([1]DEPENSES!$D$1:$D$65536,[1]DEPENSES!$A$1:$A$65536,'[1]BUDGET BAILLEURS'!$I16)</f>
        <v>4447</v>
      </c>
      <c r="C16" s="23">
        <f>SUMIFS([1]DEPENSES!$H$1:$H$65536,[1]DEPENSES!$A$1:$A$65536,'[1]BUDGET BAILLEURS'!$G16)+SUMIFS([1]DEPENSES!$H$1:$H$65536,[1]DEPENSES!$A$1:$A$65536,'[1]BUDGET BAILLEURS'!$H16)+SUMIFS([1]DEPENSES!$H$1:$H$65536,[1]DEPENSES!$A$1:$A$65536,'[1]BUDGET BAILLEURS'!$I16)</f>
        <v>0</v>
      </c>
      <c r="D16" s="23">
        <f>SUMIFS([1]DEPENSES!$I$1:$I$65536,[1]DEPENSES!$A$1:$A$65536,'[1]BUDGET BAILLEURS'!$G16)+SUMIFS([1]DEPENSES!$I$1:$I$65536,[1]DEPENSES!$A$1:$A$65536,'[1]BUDGET BAILLEURS'!$H16)+SUMIFS([1]DEPENSES!$I$1:$I$65536,[1]DEPENSES!$A$1:$A$65536,'[1]BUDGET BAILLEURS'!$I16)</f>
        <v>0</v>
      </c>
      <c r="E16" s="23">
        <f t="shared" si="0"/>
        <v>4447</v>
      </c>
      <c r="F16" s="24"/>
      <c r="G16" s="26" t="s">
        <v>20</v>
      </c>
      <c r="H16" s="25" t="s">
        <v>21</v>
      </c>
      <c r="I16" s="25"/>
      <c r="J16" t="str">
        <f>IF(G16&lt;&gt;"",INDEX([1]DEPENSES!$B$1:$B$65536,MATCH('[1]BUDGET BAILLEURS'!G16,[1]DEPENSES!$A$1:$A$65536,0),1),"")</f>
        <v>Voyages et déplacements en France</v>
      </c>
      <c r="K16" t="str">
        <f>IF(H16&lt;&gt;"",INDEX([1]DEPENSES!$B$1:$B$65536,MATCH('[1]BUDGET BAILLEURS'!H16,[1]DEPENSES!$A$1:$A$65536,0),1),"")</f>
        <v>Billets d'avions France - Pays de destination</v>
      </c>
      <c r="L16" s="21" t="e">
        <f>#REF!+B16</f>
        <v>#REF!</v>
      </c>
      <c r="M16" s="4"/>
    </row>
    <row r="17" spans="1:13" x14ac:dyDescent="0.25">
      <c r="A17" s="22" t="s">
        <v>22</v>
      </c>
      <c r="B17" s="23">
        <f>SUMIFS([1]DEPENSES!$D$1:$D$65536,[1]DEPENSES!$A$1:$A$65536,'[1]BUDGET BAILLEURS'!$G17)+SUMIFS([1]DEPENSES!$D$1:$D$65536,[1]DEPENSES!$A$1:$A$65536,'[1]BUDGET BAILLEURS'!$H17)+SUMIFS([1]DEPENSES!$D$1:$D$65536,[1]DEPENSES!$A$1:$A$65536,'[1]BUDGET BAILLEURS'!$I17)</f>
        <v>2419</v>
      </c>
      <c r="C17" s="23">
        <f>SUMIFS([1]DEPENSES!$H$1:$H$65536,[1]DEPENSES!$A$1:$A$65536,'[1]BUDGET BAILLEURS'!$G17)+SUMIFS([1]DEPENSES!$H$1:$H$65536,[1]DEPENSES!$A$1:$A$65536,'[1]BUDGET BAILLEURS'!$H17)+SUMIFS([1]DEPENSES!$H$1:$H$65536,[1]DEPENSES!$A$1:$A$65536,'[1]BUDGET BAILLEURS'!$I17)</f>
        <v>0</v>
      </c>
      <c r="D17" s="23">
        <f>SUMIFS([1]DEPENSES!$I$1:$I$65536,[1]DEPENSES!$A$1:$A$65536,'[1]BUDGET BAILLEURS'!$G17)+SUMIFS([1]DEPENSES!$I$1:$I$65536,[1]DEPENSES!$A$1:$A$65536,'[1]BUDGET BAILLEURS'!$H17)+SUMIFS([1]DEPENSES!$I$1:$I$65536,[1]DEPENSES!$A$1:$A$65536,'[1]BUDGET BAILLEURS'!$I17)</f>
        <v>0</v>
      </c>
      <c r="E17" s="23">
        <f t="shared" si="0"/>
        <v>2419</v>
      </c>
      <c r="F17" s="24"/>
      <c r="G17" s="26" t="s">
        <v>23</v>
      </c>
      <c r="H17" s="25"/>
      <c r="I17" s="25"/>
      <c r="J17" t="str">
        <f>IF(G17&lt;&gt;"",INDEX([1]DEPENSES!$B$1:$B$65536,MATCH('[1]BUDGET BAILLEURS'!G17,[1]DEPENSES!$A$1:$A$65536,0),1),"")</f>
        <v>Frais de mission à l'étranger</v>
      </c>
      <c r="K17" t="str">
        <f>IF(H17&lt;&gt;"",INDEX([1]DEPENSES!$B$1:$B$65536,MATCH('[1]BUDGET BAILLEURS'!H17,[1]DEPENSES!$A$1:$A$65536,0),1),"")</f>
        <v/>
      </c>
      <c r="L17" s="21" t="e">
        <f>#REF!+B17</f>
        <v>#REF!</v>
      </c>
      <c r="M17" s="4"/>
    </row>
    <row r="18" spans="1:13" x14ac:dyDescent="0.25">
      <c r="A18" s="22" t="s">
        <v>24</v>
      </c>
      <c r="B18" s="23">
        <f>SUMIFS([1]DEPENSES!$D$1:$D$65536,[1]DEPENSES!$A$1:$A$65536,'[1]BUDGET BAILLEURS'!$G18)+SUMIFS([1]DEPENSES!$D$1:$D$65536,[1]DEPENSES!$A$1:$A$65536,'[1]BUDGET BAILLEURS'!$H18)+SUMIFS([1]DEPENSES!$D$1:$D$65536,[1]DEPENSES!$A$1:$A$65536,'[1]BUDGET BAILLEURS'!$I18)</f>
        <v>0</v>
      </c>
      <c r="C18" s="23">
        <f>SUMIFS([1]DEPENSES!$H$1:$H$65536,[1]DEPENSES!$A$1:$A$65536,'[1]BUDGET BAILLEURS'!$G18)+SUMIFS([1]DEPENSES!$H$1:$H$65536,[1]DEPENSES!$A$1:$A$65536,'[1]BUDGET BAILLEURS'!$H18)+SUMIFS([1]DEPENSES!$H$1:$H$65536,[1]DEPENSES!$A$1:$A$65536,'[1]BUDGET BAILLEURS'!$I18)</f>
        <v>0</v>
      </c>
      <c r="D18" s="23">
        <f>SUMIFS([1]DEPENSES!$I$1:$I$65536,[1]DEPENSES!$A$1:$A$65536,'[1]BUDGET BAILLEURS'!$G18)+SUMIFS([1]DEPENSES!$I$1:$I$65536,[1]DEPENSES!$A$1:$A$65536,'[1]BUDGET BAILLEURS'!$H18)+SUMIFS([1]DEPENSES!$I$1:$I$65536,[1]DEPENSES!$A$1:$A$65536,'[1]BUDGET BAILLEURS'!$I18)</f>
        <v>0</v>
      </c>
      <c r="E18" s="23">
        <f t="shared" si="0"/>
        <v>0</v>
      </c>
      <c r="F18" s="24"/>
      <c r="G18" s="26" t="s">
        <v>25</v>
      </c>
      <c r="H18" s="25" t="s">
        <v>26</v>
      </c>
      <c r="I18" s="25"/>
      <c r="J18" t="str">
        <f>IF(G18&lt;&gt;"",INDEX([1]DEPENSES!$B$1:$B$65536,MATCH('[1]BUDGET BAILLEURS'!G18,[1]DEPENSES!$A$1:$A$65536,0),1),"")</f>
        <v>dont recours à la main d'œuvre locale</v>
      </c>
      <c r="K18" t="str">
        <f>IF(H18&lt;&gt;"",INDEX([1]DEPENSES!$B$1:$B$65536,MATCH('[1]BUDGET BAILLEURS'!H18,[1]DEPENSES!$A$1:$A$65536,0),1),"")</f>
        <v>dont indemnisation des participants aux formations</v>
      </c>
      <c r="L18" s="21" t="e">
        <f>#REF!+B18</f>
        <v>#REF!</v>
      </c>
      <c r="M18" s="4"/>
    </row>
    <row r="19" spans="1:13" x14ac:dyDescent="0.25">
      <c r="A19" s="22" t="s">
        <v>27</v>
      </c>
      <c r="B19" s="23">
        <f>SUMIFS([1]DEPENSES!$D$1:$D$65536,[1]DEPENSES!$A$1:$A$65536,'[1]BUDGET BAILLEURS'!$G19)+SUMIFS([1]DEPENSES!$D$1:$D$65536,[1]DEPENSES!$A$1:$A$65536,'[1]BUDGET BAILLEURS'!$H19)+SUMIFS([1]DEPENSES!$D$1:$D$65536,[1]DEPENSES!$A$1:$A$65536,'[1]BUDGET BAILLEURS'!$I19)</f>
        <v>18930.861538461537</v>
      </c>
      <c r="C19" s="23">
        <f>SUMIFS([1]DEPENSES!$H$1:$H$65536,[1]DEPENSES!$A$1:$A$65536,'[1]BUDGET BAILLEURS'!$G19)+SUMIFS([1]DEPENSES!$H$1:$H$65536,[1]DEPENSES!$A$1:$A$65536,'[1]BUDGET BAILLEURS'!$H19)+SUMIFS([1]DEPENSES!$H$1:$H$65536,[1]DEPENSES!$A$1:$A$65536,'[1]BUDGET BAILLEURS'!$I19)</f>
        <v>0</v>
      </c>
      <c r="D19" s="23">
        <f>SUMIFS([1]DEPENSES!$I$1:$I$65536,[1]DEPENSES!$A$1:$A$65536,'[1]BUDGET BAILLEURS'!$G19)+SUMIFS([1]DEPENSES!$I$1:$I$65536,[1]DEPENSES!$A$1:$A$65536,'[1]BUDGET BAILLEURS'!$H19)+SUMIFS([1]DEPENSES!$I$1:$I$65536,[1]DEPENSES!$A$1:$A$65536,'[1]BUDGET BAILLEURS'!$I19)</f>
        <v>-393.6</v>
      </c>
      <c r="E19" s="23">
        <f t="shared" si="0"/>
        <v>19324.461538461535</v>
      </c>
      <c r="F19" s="24"/>
      <c r="G19" s="25" t="s">
        <v>28</v>
      </c>
      <c r="H19" s="25" t="s">
        <v>29</v>
      </c>
      <c r="J19" t="str">
        <f>IF(G19&lt;&gt;"",INDEX([1]DEPENSES!$B$1:$B$65536,MATCH('[1]BUDGET BAILLEURS'!G19,[1]DEPENSES!$A$1:$A$65536,0),1),"")</f>
        <v>dont recours à la main d'œuvre en France</v>
      </c>
      <c r="K19" t="e">
        <f>IF(H19&lt;&gt;"",INDEX([1]DEPENSES!$B$1:$B$65536,MATCH('[1]BUDGET BAILLEURS'!H19,[1]DEPENSES!$A$1:$A$65536,0),1),"")</f>
        <v>#N/A</v>
      </c>
      <c r="L19" s="21" t="e">
        <f>#REF!+B19</f>
        <v>#REF!</v>
      </c>
      <c r="M19" s="4"/>
    </row>
    <row r="20" spans="1:13" x14ac:dyDescent="0.25">
      <c r="A20" s="22" t="s">
        <v>30</v>
      </c>
      <c r="B20" s="23">
        <f>SUMIFS([1]DEPENSES!$D$1:$D$65536,[1]DEPENSES!$A$1:$A$65536,'[1]BUDGET BAILLEURS'!$G20)+SUMIFS([1]DEPENSES!$D$1:$D$65536,[1]DEPENSES!$A$1:$A$65536,'[1]BUDGET BAILLEURS'!$H20)+SUMIFS([1]DEPENSES!$D$1:$D$65536,[1]DEPENSES!$A$1:$A$65536,'[1]BUDGET BAILLEURS'!$I20)</f>
        <v>5224.7153846153851</v>
      </c>
      <c r="C20" s="23">
        <f>SUMIFS([1]DEPENSES!$H$1:$H$65536,[1]DEPENSES!$A$1:$A$65536,'[1]BUDGET BAILLEURS'!$G20)+SUMIFS([1]DEPENSES!$H$1:$H$65536,[1]DEPENSES!$A$1:$A$65536,'[1]BUDGET BAILLEURS'!$H20)+SUMIFS([1]DEPENSES!$H$1:$H$65536,[1]DEPENSES!$A$1:$A$65536,'[1]BUDGET BAILLEURS'!$I20)</f>
        <v>0</v>
      </c>
      <c r="D20" s="23">
        <f>SUMIFS([1]DEPENSES!$I$1:$I$65536,[1]DEPENSES!$A$1:$A$65536,'[1]BUDGET BAILLEURS'!$G20)+SUMIFS([1]DEPENSES!$I$1:$I$65536,[1]DEPENSES!$A$1:$A$65536,'[1]BUDGET BAILLEURS'!$H20)+SUMIFS([1]DEPENSES!$I$1:$I$65536,[1]DEPENSES!$A$1:$A$65536,'[1]BUDGET BAILLEURS'!$I20)</f>
        <v>393.6</v>
      </c>
      <c r="E20" s="23">
        <f t="shared" si="0"/>
        <v>4831.1153846153848</v>
      </c>
      <c r="F20" s="24"/>
      <c r="G20" s="26" t="s">
        <v>31</v>
      </c>
      <c r="H20" s="25" t="s">
        <v>32</v>
      </c>
      <c r="I20" s="25"/>
      <c r="J20" t="str">
        <f>IF(G20&lt;&gt;"",INDEX([1]DEPENSES!$B$1:$B$65536,MATCH('[1]BUDGET BAILLEURS'!G20,[1]DEPENSES!$A$1:$A$65536,0),1),"")</f>
        <v>Frais divers en France</v>
      </c>
      <c r="L20" s="21" t="e">
        <f>#REF!+B20</f>
        <v>#REF!</v>
      </c>
      <c r="M20" s="4"/>
    </row>
    <row r="21" spans="1:13" x14ac:dyDescent="0.25">
      <c r="A21" s="22" t="s">
        <v>33</v>
      </c>
      <c r="B21" s="23">
        <f>SUMIFS([1]DEPENSES!$D$1:$D$65536,[1]DEPENSES!$A$1:$A$65536,'[1]BUDGET BAILLEURS'!$G21)+SUMIFS([1]DEPENSES!$D$1:$D$65536,[1]DEPENSES!$A$1:$A$65536,'[1]BUDGET BAILLEURS'!$H21)+SUMIFS([1]DEPENSES!$D$1:$D$65536,[1]DEPENSES!$A$1:$A$65536,'[1]BUDGET BAILLEURS'!$I21)</f>
        <v>5709.5</v>
      </c>
      <c r="C21" s="23">
        <f>SUMIFS([1]DEPENSES!$H$1:$H$65536,[1]DEPENSES!$A$1:$A$65536,'[1]BUDGET BAILLEURS'!$G21)+SUMIFS([1]DEPENSES!$H$1:$H$65536,[1]DEPENSES!$A$1:$A$65536,'[1]BUDGET BAILLEURS'!$H21)+SUMIFS([1]DEPENSES!$H$1:$H$65536,[1]DEPENSES!$A$1:$A$65536,'[1]BUDGET BAILLEURS'!$I21)</f>
        <v>0</v>
      </c>
      <c r="D21" s="23">
        <f>SUMIFS([1]DEPENSES!$I$1:$I$65536,[1]DEPENSES!$A$1:$A$65536,'[1]BUDGET BAILLEURS'!$G21)+SUMIFS([1]DEPENSES!$I$1:$I$65536,[1]DEPENSES!$A$1:$A$65536,'[1]BUDGET BAILLEURS'!$H21)+SUMIFS([1]DEPENSES!$I$1:$I$65536,[1]DEPENSES!$A$1:$A$65536,'[1]BUDGET BAILLEURS'!$I21)</f>
        <v>0</v>
      </c>
      <c r="E21" s="23">
        <f t="shared" si="0"/>
        <v>5709.5</v>
      </c>
      <c r="F21" s="24"/>
      <c r="G21" s="26" t="s">
        <v>34</v>
      </c>
      <c r="H21" s="25"/>
      <c r="I21" s="25"/>
      <c r="J21" t="str">
        <f>IF(G21&lt;&gt;"",INDEX([1]DEPENSES!$B$1:$B$65536,MATCH('[1]BUDGET BAILLEURS'!G21,[1]DEPENSES!$A$1:$A$65536,0),1),"")</f>
        <v>Autres dépenses imprévues (~10 % des dépenses financières)</v>
      </c>
      <c r="L21" s="21" t="e">
        <f>#REF!+B21</f>
        <v>#REF!</v>
      </c>
      <c r="M21" s="4"/>
    </row>
    <row r="22" spans="1:13" x14ac:dyDescent="0.25">
      <c r="A22" s="18" t="s">
        <v>35</v>
      </c>
      <c r="B22" s="19">
        <f>SUMIFS([1]DEPENSES!$D$1:$D$65536,[1]DEPENSES!$A$1:$A$65536,'[1]BUDGET BAILLEURS'!$G22)+SUMIFS([1]DEPENSES!$D$1:$D$65536,[1]DEPENSES!$A$1:$A$65536,'[1]BUDGET BAILLEURS'!$H22)+SUMIFS([1]DEPENSES!$D$1:$D$65536,[1]DEPENSES!$A$1:$A$65536,'[1]BUDGET BAILLEURS'!$I22)</f>
        <v>0</v>
      </c>
      <c r="C22" s="19">
        <f>SUMIFS([1]DEPENSES!$H$1:$H$65536,[1]DEPENSES!$A$1:$A$65536,'[1]BUDGET BAILLEURS'!$G22)+SUMIFS([1]DEPENSES!$H$1:$H$65536,[1]DEPENSES!$A$1:$A$65536,'[1]BUDGET BAILLEURS'!$H22)+SUMIFS([1]DEPENSES!$H$1:$H$65536,[1]DEPENSES!$A$1:$A$65536,'[1]BUDGET BAILLEURS'!$I22)</f>
        <v>0</v>
      </c>
      <c r="D22" s="19">
        <f>SUMIFS([1]DEPENSES!$I$1:$I$65536,[1]DEPENSES!$A$1:$A$65536,'[1]BUDGET BAILLEURS'!$G22)+SUMIFS([1]DEPENSES!$I$1:$I$65536,[1]DEPENSES!$A$1:$A$65536,'[1]BUDGET BAILLEURS'!$H22)+SUMIFS([1]DEPENSES!$I$1:$I$65536,[1]DEPENSES!$A$1:$A$65536,'[1]BUDGET BAILLEURS'!$I22)</f>
        <v>0</v>
      </c>
      <c r="E22" s="19">
        <f t="shared" si="0"/>
        <v>0</v>
      </c>
      <c r="F22" s="20"/>
      <c r="G22" s="26" t="s">
        <v>36</v>
      </c>
      <c r="H22" s="25"/>
      <c r="I22" s="25"/>
      <c r="J22" t="str">
        <f>IF(G22&lt;&gt;"",INDEX([1]DEPENSES!$B$1:$B$65536,MATCH('[1]BUDGET BAILLEURS'!G22,[1]DEPENSES!$A$1:$A$65536,0),1),"")</f>
        <v>Dépenses liées au projet prises en charge par un partenaire</v>
      </c>
      <c r="L22" s="21" t="e">
        <f>#REF!+B22</f>
        <v>#REF!</v>
      </c>
      <c r="M22" s="4"/>
    </row>
    <row r="23" spans="1:13" x14ac:dyDescent="0.25">
      <c r="A23" s="18" t="s">
        <v>37</v>
      </c>
      <c r="B23" s="19">
        <f>SUMIFS([1]DEPENSES!$D$1:$D$65536,[1]DEPENSES!$A$1:$A$65536,'[1]BUDGET BAILLEURS'!$G23)+SUMIFS([1]DEPENSES!$D$1:$D$65536,[1]DEPENSES!$A$1:$A$65536,'[1]BUDGET BAILLEURS'!$H23)+SUMIFS([1]DEPENSES!$D$1:$D$65536,[1]DEPENSES!$A$1:$A$65536,'[1]BUDGET BAILLEURS'!$I23)</f>
        <v>9662.2307692307695</v>
      </c>
      <c r="C23" s="19">
        <f>SUMIFS([1]DEPENSES!$H$1:$H$65536,[1]DEPENSES!$A$1:$A$65536,'[1]BUDGET BAILLEURS'!$G23)+SUMIFS([1]DEPENSES!$H$1:$H$65536,[1]DEPENSES!$A$1:$A$65536,'[1]BUDGET BAILLEURS'!$H23)+SUMIFS([1]DEPENSES!$H$1:$H$65536,[1]DEPENSES!$A$1:$A$65536,'[1]BUDGET BAILLEURS'!$I23)</f>
        <v>0</v>
      </c>
      <c r="D23" s="19">
        <f>SUMIFS([1]DEPENSES!$I$1:$I$65536,[1]DEPENSES!$A$1:$A$65536,'[1]BUDGET BAILLEURS'!$G23)+SUMIFS([1]DEPENSES!$I$1:$I$65536,[1]DEPENSES!$A$1:$A$65536,'[1]BUDGET BAILLEURS'!$H23)+SUMIFS([1]DEPENSES!$I$1:$I$65536,[1]DEPENSES!$A$1:$A$65536,'[1]BUDGET BAILLEURS'!$I23)</f>
        <v>0</v>
      </c>
      <c r="E23" s="19">
        <f t="shared" si="0"/>
        <v>9662.2307692307695</v>
      </c>
      <c r="F23" s="20"/>
      <c r="G23" s="25" t="s">
        <v>38</v>
      </c>
      <c r="H23" s="25"/>
      <c r="I23" s="25"/>
      <c r="L23" s="21" t="e">
        <f>#REF!+B23</f>
        <v>#REF!</v>
      </c>
      <c r="M23" s="4"/>
    </row>
    <row r="24" spans="1:13" x14ac:dyDescent="0.25">
      <c r="A24" s="27" t="s">
        <v>39</v>
      </c>
      <c r="B24" s="28">
        <f>B23+B15+B14+B7+B22</f>
        <v>96622.307692307688</v>
      </c>
      <c r="C24" s="28">
        <f>C23+C15+C14+C7+C22</f>
        <v>0</v>
      </c>
      <c r="D24" s="28">
        <f>D23+D15+D14+D7+D22</f>
        <v>0</v>
      </c>
      <c r="E24" s="28">
        <f t="shared" si="0"/>
        <v>96622.307692307688</v>
      </c>
      <c r="F24" s="29"/>
      <c r="G24" s="25" t="s">
        <v>40</v>
      </c>
      <c r="H24" s="25"/>
      <c r="I24" s="30"/>
      <c r="L24" s="21" t="e">
        <f>#REF!+B24</f>
        <v>#REF!</v>
      </c>
      <c r="M24" s="4"/>
    </row>
    <row r="25" spans="1:13" ht="6.75" customHeight="1" x14ac:dyDescent="0.25">
      <c r="A25" s="31"/>
      <c r="B25" s="32"/>
      <c r="C25" s="32"/>
      <c r="D25" s="32"/>
      <c r="E25" s="32" t="e">
        <f>B25-#REF!</f>
        <v>#REF!</v>
      </c>
      <c r="F25" s="33"/>
      <c r="G25" s="25"/>
      <c r="H25" s="25"/>
      <c r="I25" s="25"/>
      <c r="L25" s="21" t="e">
        <f>#REF!+B25</f>
        <v>#REF!</v>
      </c>
      <c r="M25" s="4"/>
    </row>
    <row r="26" spans="1:13" x14ac:dyDescent="0.25">
      <c r="A26" s="18" t="s">
        <v>41</v>
      </c>
      <c r="B26" s="19">
        <f>SUM(B27:B30)</f>
        <v>83917.870327641896</v>
      </c>
      <c r="C26" s="19">
        <f>SUM(C27:C30)</f>
        <v>442.87032764190121</v>
      </c>
      <c r="D26" s="19">
        <f>SUM(D27:D30)</f>
        <v>83475</v>
      </c>
      <c r="E26" s="19">
        <f>B26-C26-D26</f>
        <v>0</v>
      </c>
      <c r="F26" s="20"/>
      <c r="G26" s="25" t="s">
        <v>42</v>
      </c>
      <c r="H26" s="25"/>
      <c r="I26" s="25"/>
      <c r="L26" s="21" t="e">
        <f>#REF!+B26</f>
        <v>#REF!</v>
      </c>
      <c r="M26" s="4"/>
    </row>
    <row r="27" spans="1:13" x14ac:dyDescent="0.25">
      <c r="A27" s="22" t="s">
        <v>43</v>
      </c>
      <c r="B27" s="23">
        <f>SUMIFS([1]DEPENSES!$D$1:$D$65536,[1]DEPENSES!$A$1:$A$65536,'[1]BUDGET BAILLEURS'!$G27)+SUMIFS([1]DEPENSES!$D$1:$D$65536,[1]DEPENSES!$A$1:$A$65536,'[1]BUDGET BAILLEURS'!$H27)+SUMIFS([1]DEPENSES!$D$1:$D$65536,[1]DEPENSES!$A$1:$A$65536,'[1]BUDGET BAILLEURS'!$I27)</f>
        <v>66780</v>
      </c>
      <c r="C27" s="23">
        <f>SUMIFS([1]DEPENSES!$H$1:$H$65536,[1]DEPENSES!$A$1:$A$65536,'[1]BUDGET BAILLEURS'!$G27)+SUMIFS([1]DEPENSES!$H$1:$H$65536,[1]DEPENSES!$A$1:$A$65536,'[1]BUDGET BAILLEURS'!$H27)+SUMIFS([1]DEPENSES!$H$1:$H$65536,[1]DEPENSES!$A$1:$A$65536,'[1]BUDGET BAILLEURS'!$I27)</f>
        <v>0</v>
      </c>
      <c r="D27" s="23">
        <f>SUMIFS([1]DEPENSES!$I$1:$I$65536,[1]DEPENSES!$A$1:$A$65536,'[1]BUDGET BAILLEURS'!$G27)+SUMIFS([1]DEPENSES!$I$1:$I$65536,[1]DEPENSES!$A$1:$A$65536,'[1]BUDGET BAILLEURS'!$H27)+SUMIFS([1]DEPENSES!$I$1:$I$65536,[1]DEPENSES!$A$1:$A$65536,'[1]BUDGET BAILLEURS'!$I27)</f>
        <v>66780</v>
      </c>
      <c r="E27" s="23">
        <f t="shared" si="0"/>
        <v>0</v>
      </c>
      <c r="F27" s="24"/>
      <c r="G27" s="26" t="s">
        <v>44</v>
      </c>
      <c r="H27" s="34" t="s">
        <v>45</v>
      </c>
      <c r="I27" s="25"/>
      <c r="L27" s="21" t="e">
        <f>#REF!+B27</f>
        <v>#REF!</v>
      </c>
      <c r="M27" s="4"/>
    </row>
    <row r="28" spans="1:13" x14ac:dyDescent="0.25">
      <c r="A28" s="22" t="s">
        <v>46</v>
      </c>
      <c r="B28" s="23">
        <f>SUMIFS([1]DEPENSES!$D$1:$D$65536,[1]DEPENSES!$A$1:$A$65536,'[1]BUDGET BAILLEURS'!$G28)+SUMIFS([1]DEPENSES!$D$1:$D$65536,[1]DEPENSES!$A$1:$A$65536,'[1]BUDGET BAILLEURS'!$H28)+SUMIFS([1]DEPENSES!$D$1:$D$65536,[1]DEPENSES!$A$1:$A$65536,'[1]BUDGET BAILLEURS'!$I28)</f>
        <v>16695</v>
      </c>
      <c r="C28" s="23">
        <f>SUMIFS([1]DEPENSES!$H$1:$H$65536,[1]DEPENSES!$A$1:$A$65536,'[1]BUDGET BAILLEURS'!$G28)+SUMIFS([1]DEPENSES!$H$1:$H$65536,[1]DEPENSES!$A$1:$A$65536,'[1]BUDGET BAILLEURS'!$H28)+SUMIFS([1]DEPENSES!$H$1:$H$65536,[1]DEPENSES!$A$1:$A$65536,'[1]BUDGET BAILLEURS'!$I28)</f>
        <v>0</v>
      </c>
      <c r="D28" s="23">
        <f>SUMIFS([1]DEPENSES!$I$1:$I$65536,[1]DEPENSES!$A$1:$A$65536,'[1]BUDGET BAILLEURS'!$G28)+SUMIFS([1]DEPENSES!$I$1:$I$65536,[1]DEPENSES!$A$1:$A$65536,'[1]BUDGET BAILLEURS'!$H28)+SUMIFS([1]DEPENSES!$I$1:$I$65536,[1]DEPENSES!$A$1:$A$65536,'[1]BUDGET BAILLEURS'!$I28)</f>
        <v>16695</v>
      </c>
      <c r="E28" s="23">
        <f t="shared" si="0"/>
        <v>0</v>
      </c>
      <c r="F28" s="24"/>
      <c r="G28" s="26" t="s">
        <v>47</v>
      </c>
      <c r="H28" s="25"/>
      <c r="I28" s="25"/>
      <c r="L28" s="21" t="e">
        <f>#REF!+B28</f>
        <v>#REF!</v>
      </c>
      <c r="M28" s="4"/>
    </row>
    <row r="29" spans="1:13" x14ac:dyDescent="0.25">
      <c r="A29" s="22" t="s">
        <v>48</v>
      </c>
      <c r="B29" s="23">
        <f>SUMIFS([1]DEPENSES!$D$1:$D$65536,[1]DEPENSES!$A$1:$A$65536,'[1]BUDGET BAILLEURS'!$G29)+SUMIFS([1]DEPENSES!$D$1:$D$65536,[1]DEPENSES!$A$1:$A$65536,'[1]BUDGET BAILLEURS'!$H29)+SUMIFS([1]DEPENSES!$D$1:$D$65536,[1]DEPENSES!$A$1:$A$65536,'[1]BUDGET BAILLEURS'!$I29)</f>
        <v>0</v>
      </c>
      <c r="C29" s="23">
        <f>SUMIFS([1]DEPENSES!$H$1:$H$65536,[1]DEPENSES!$A$1:$A$65536,'[1]BUDGET BAILLEURS'!$G29)+SUMIFS([1]DEPENSES!$H$1:$H$65536,[1]DEPENSES!$A$1:$A$65536,'[1]BUDGET BAILLEURS'!$H29)+SUMIFS([1]DEPENSES!$H$1:$H$65536,[1]DEPENSES!$A$1:$A$65536,'[1]BUDGET BAILLEURS'!$I29)</f>
        <v>0</v>
      </c>
      <c r="D29" s="23">
        <f>SUMIFS([1]DEPENSES!$I$1:$I$65536,[1]DEPENSES!$A$1:$A$65536,'[1]BUDGET BAILLEURS'!$G29)+SUMIFS([1]DEPENSES!$I$1:$I$65536,[1]DEPENSES!$A$1:$A$65536,'[1]BUDGET BAILLEURS'!$H29)+SUMIFS([1]DEPENSES!$I$1:$I$65536,[1]DEPENSES!$A$1:$A$65536,'[1]BUDGET BAILLEURS'!$I29)</f>
        <v>0</v>
      </c>
      <c r="E29" s="23">
        <f>B29-C29-D29</f>
        <v>0</v>
      </c>
      <c r="F29" s="24"/>
      <c r="G29" s="26" t="s">
        <v>49</v>
      </c>
      <c r="H29" s="25"/>
      <c r="I29" s="25"/>
      <c r="L29" s="21"/>
      <c r="M29" s="4"/>
    </row>
    <row r="30" spans="1:13" x14ac:dyDescent="0.25">
      <c r="A30" s="22" t="s">
        <v>50</v>
      </c>
      <c r="B30" s="23">
        <f>SUMIFS([1]DEPENSES!$D$1:$D$65536,[1]DEPENSES!$A$1:$A$65536,'[1]BUDGET BAILLEURS'!$G30)+SUMIFS([1]DEPENSES!$D$1:$D$65536,[1]DEPENSES!$A$1:$A$65536,'[1]BUDGET BAILLEURS'!$H30)+SUMIFS([1]DEPENSES!$D$1:$D$65536,[1]DEPENSES!$A$1:$A$65536,'[1]BUDGET BAILLEURS'!$I30)</f>
        <v>442.87032764190121</v>
      </c>
      <c r="C30" s="23">
        <f>SUMIFS([1]DEPENSES!$H$1:$H$65536,[1]DEPENSES!$A$1:$A$65536,'[1]BUDGET BAILLEURS'!$G30)+SUMIFS([1]DEPENSES!$H$1:$H$65536,[1]DEPENSES!$A$1:$A$65536,'[1]BUDGET BAILLEURS'!$H30)+SUMIFS([1]DEPENSES!$H$1:$H$65536,[1]DEPENSES!$A$1:$A$65536,'[1]BUDGET BAILLEURS'!$I30)</f>
        <v>442.87032764190121</v>
      </c>
      <c r="D30" s="23">
        <f>SUMIFS([1]DEPENSES!$I$1:$I$65536,[1]DEPENSES!$A$1:$A$65536,'[1]BUDGET BAILLEURS'!$G30)+SUMIFS([1]DEPENSES!$I$1:$I$65536,[1]DEPENSES!$A$1:$A$65536,'[1]BUDGET BAILLEURS'!$H30)+SUMIFS([1]DEPENSES!$I$1:$I$65536,[1]DEPENSES!$A$1:$A$65536,'[1]BUDGET BAILLEURS'!$I30)</f>
        <v>0</v>
      </c>
      <c r="E30" s="23">
        <f>B30-C30-D30</f>
        <v>0</v>
      </c>
      <c r="F30" s="24"/>
      <c r="G30" s="26" t="s">
        <v>51</v>
      </c>
      <c r="H30" s="25"/>
      <c r="I30" s="25"/>
      <c r="L30" s="21" t="e">
        <f>#REF!+B29</f>
        <v>#REF!</v>
      </c>
      <c r="M30" s="4"/>
    </row>
    <row r="31" spans="1:13" x14ac:dyDescent="0.25">
      <c r="A31" s="18" t="s">
        <v>52</v>
      </c>
      <c r="B31" s="19">
        <f>SUM(B32:B33)</f>
        <v>0</v>
      </c>
      <c r="C31" s="19">
        <f>SUM(C32:C33)</f>
        <v>0</v>
      </c>
      <c r="D31" s="19">
        <f>SUM(D32:D33)</f>
        <v>0</v>
      </c>
      <c r="E31" s="19">
        <f>B31-C31-D31</f>
        <v>0</v>
      </c>
      <c r="F31" s="20"/>
      <c r="G31" s="25" t="s">
        <v>53</v>
      </c>
      <c r="H31" s="25"/>
      <c r="I31" s="25"/>
      <c r="L31" s="21" t="e">
        <f>#REF!+B31</f>
        <v>#REF!</v>
      </c>
      <c r="M31" s="4"/>
    </row>
    <row r="32" spans="1:13" x14ac:dyDescent="0.25">
      <c r="A32" s="22" t="s">
        <v>54</v>
      </c>
      <c r="B32" s="23">
        <f>SUMIFS([1]DEPENSES!$D$1:$D$65536,[1]DEPENSES!$A$1:$A$65536,'[1]BUDGET BAILLEURS'!$G32)+SUMIFS([1]DEPENSES!$D$1:$D$65536,[1]DEPENSES!$A$1:$A$65536,'[1]BUDGET BAILLEURS'!$H32)+SUMIFS([1]DEPENSES!$D$1:$D$65536,[1]DEPENSES!$A$1:$A$65536,'[1]BUDGET BAILLEURS'!$I32)</f>
        <v>0</v>
      </c>
      <c r="C32" s="23">
        <f>SUMIFS([1]DEPENSES!$H$1:$H$65536,[1]DEPENSES!$A$1:$A$65536,'[1]BUDGET BAILLEURS'!$G32)+SUMIFS([1]DEPENSES!$H$1:$H$65536,[1]DEPENSES!$A$1:$A$65536,'[1]BUDGET BAILLEURS'!$H32)+SUMIFS([1]DEPENSES!$H$1:$H$65536,[1]DEPENSES!$A$1:$A$65536,'[1]BUDGET BAILLEURS'!$I32)</f>
        <v>0</v>
      </c>
      <c r="D32" s="23">
        <f>SUMIFS([1]DEPENSES!$I$1:$I$65536,[1]DEPENSES!$A$1:$A$65536,'[1]BUDGET BAILLEURS'!$G32)+SUMIFS([1]DEPENSES!$I$1:$I$65536,[1]DEPENSES!$A$1:$A$65536,'[1]BUDGET BAILLEURS'!$H32)+SUMIFS([1]DEPENSES!$I$1:$I$65536,[1]DEPENSES!$A$1:$A$65536,'[1]BUDGET BAILLEURS'!$I32)</f>
        <v>0</v>
      </c>
      <c r="E32" s="23">
        <f t="shared" si="0"/>
        <v>0</v>
      </c>
      <c r="F32" s="24"/>
      <c r="G32" s="26" t="s">
        <v>55</v>
      </c>
      <c r="H32" s="25"/>
      <c r="I32" s="25"/>
      <c r="L32" s="21" t="e">
        <f>#REF!+B32</f>
        <v>#REF!</v>
      </c>
      <c r="M32" s="4"/>
    </row>
    <row r="33" spans="1:13" x14ac:dyDescent="0.25">
      <c r="A33" s="22" t="s">
        <v>56</v>
      </c>
      <c r="B33" s="23">
        <f>SUMIFS([1]DEPENSES!$D$1:$D$65536,[1]DEPENSES!$A$1:$A$65536,'[1]BUDGET BAILLEURS'!$G33)+SUMIFS([1]DEPENSES!$D$1:$D$65536,[1]DEPENSES!$A$1:$A$65536,'[1]BUDGET BAILLEURS'!$H33)+SUMIFS([1]DEPENSES!$D$1:$D$65536,[1]DEPENSES!$A$1:$A$65536,'[1]BUDGET BAILLEURS'!$I33)</f>
        <v>0</v>
      </c>
      <c r="C33" s="23">
        <f>SUMIFS([1]DEPENSES!$H$1:$H$65536,[1]DEPENSES!$A$1:$A$65536,'[1]BUDGET BAILLEURS'!$G33)+SUMIFS([1]DEPENSES!$H$1:$H$65536,[1]DEPENSES!$A$1:$A$65536,'[1]BUDGET BAILLEURS'!$H33)+SUMIFS([1]DEPENSES!$H$1:$H$65536,[1]DEPENSES!$A$1:$A$65536,'[1]BUDGET BAILLEURS'!$I33)</f>
        <v>0</v>
      </c>
      <c r="D33" s="23">
        <f>SUMIFS([1]DEPENSES!$I$1:$I$65536,[1]DEPENSES!$A$1:$A$65536,'[1]BUDGET BAILLEURS'!$G33)+SUMIFS([1]DEPENSES!$I$1:$I$65536,[1]DEPENSES!$A$1:$A$65536,'[1]BUDGET BAILLEURS'!$H33)+SUMIFS([1]DEPENSES!$I$1:$I$65536,[1]DEPENSES!$A$1:$A$65536,'[1]BUDGET BAILLEURS'!$I33)</f>
        <v>0</v>
      </c>
      <c r="E33" s="23">
        <f t="shared" si="0"/>
        <v>0</v>
      </c>
      <c r="F33" s="24"/>
      <c r="G33" s="26" t="s">
        <v>57</v>
      </c>
      <c r="H33" s="25"/>
      <c r="I33" s="25"/>
      <c r="L33" s="21" t="e">
        <f>#REF!+B33</f>
        <v>#REF!</v>
      </c>
      <c r="M33" s="4"/>
    </row>
    <row r="34" spans="1:13" x14ac:dyDescent="0.25">
      <c r="A34" s="27" t="s">
        <v>58</v>
      </c>
      <c r="B34" s="28">
        <f>B31+B26</f>
        <v>83917.870327641896</v>
      </c>
      <c r="C34" s="28">
        <f>C31+C26</f>
        <v>442.87032764190121</v>
      </c>
      <c r="D34" s="28">
        <f>D31+D26</f>
        <v>83475</v>
      </c>
      <c r="E34" s="28">
        <f>B34-C34-D34</f>
        <v>0</v>
      </c>
      <c r="F34" s="29"/>
      <c r="G34" t="s">
        <v>59</v>
      </c>
      <c r="I34" s="35"/>
      <c r="L34" s="21" t="e">
        <f>#REF!+B34</f>
        <v>#REF!</v>
      </c>
      <c r="M34" s="4"/>
    </row>
    <row r="35" spans="1:13" ht="4.5" customHeight="1" x14ac:dyDescent="0.25">
      <c r="A35" s="31"/>
      <c r="B35" s="32"/>
      <c r="C35" s="32"/>
      <c r="D35" s="32"/>
      <c r="E35" s="32"/>
      <c r="F35" s="33"/>
      <c r="L35" s="21"/>
      <c r="M35" s="4"/>
    </row>
    <row r="36" spans="1:13" ht="15.75" thickBot="1" x14ac:dyDescent="0.3">
      <c r="A36" s="36" t="s">
        <v>60</v>
      </c>
      <c r="B36" s="37">
        <f>B34+B24</f>
        <v>180540.17801994958</v>
      </c>
      <c r="C36" s="37">
        <f>C34+C24</f>
        <v>442.87032764190121</v>
      </c>
      <c r="D36" s="37">
        <f>D34+D24</f>
        <v>83475</v>
      </c>
      <c r="E36" s="37">
        <f>B36-C36-D36</f>
        <v>96622.307692307688</v>
      </c>
      <c r="F36" s="38"/>
      <c r="I36" s="35"/>
      <c r="L36" s="21" t="e">
        <f>#REF!+B36</f>
        <v>#REF!</v>
      </c>
      <c r="M36" s="4"/>
    </row>
    <row r="37" spans="1:13" ht="5.25" customHeight="1" thickBot="1" x14ac:dyDescent="0.3">
      <c r="A37" s="39"/>
      <c r="B37" s="40"/>
      <c r="C37" s="40"/>
      <c r="D37" s="40"/>
      <c r="E37" s="40"/>
      <c r="F37" s="41"/>
      <c r="L37" s="21"/>
      <c r="M37" s="4"/>
    </row>
    <row r="38" spans="1:13" ht="25.5" x14ac:dyDescent="0.25">
      <c r="A38" s="12" t="s">
        <v>61</v>
      </c>
      <c r="B38" s="42" t="s">
        <v>62</v>
      </c>
      <c r="C38" s="35"/>
      <c r="D38" s="35"/>
      <c r="E38" s="35"/>
      <c r="F38" s="43"/>
      <c r="L38" s="21"/>
      <c r="M38" s="4"/>
    </row>
    <row r="39" spans="1:13" x14ac:dyDescent="0.25">
      <c r="A39" s="44" t="str">
        <f>IF([1]FINANCEMENT!A12="","",[1]FINANCEMENT!A12&amp;" ("&amp;[1]FINANCEMENT!D12&amp;")")</f>
        <v>F1 Electriciens sans frontières  (Acquis)</v>
      </c>
      <c r="B39" s="45">
        <f>IF([1]FINANCEMENT!C12="","",[1]FINANCEMENT!C12)</f>
        <v>4975</v>
      </c>
      <c r="C39" s="35"/>
      <c r="D39" s="35"/>
      <c r="E39" s="35"/>
      <c r="F39" s="43"/>
      <c r="H39" s="46"/>
      <c r="I39" s="46"/>
      <c r="J39" s="47">
        <v>42458</v>
      </c>
      <c r="K39" s="47">
        <v>42528</v>
      </c>
      <c r="L39" s="21" t="e">
        <f>#REF!+B39</f>
        <v>#REF!</v>
      </c>
      <c r="M39" s="4"/>
    </row>
    <row r="40" spans="1:13" x14ac:dyDescent="0.25">
      <c r="A40" s="44" t="str">
        <f>IF([1]FINANCEMENT!A13="","",[1]FINANCEMENT!A13&amp;" ("&amp;[1]FINANCEMENT!D13&amp;")")</f>
        <v>Syndicat d'Electricité Aveyron SIEDA (Acquis)</v>
      </c>
      <c r="B40" s="48">
        <f>IF([1]FINANCEMENT!C13="","",[1]FINANCEMENT!C13)</f>
        <v>15000</v>
      </c>
      <c r="C40" s="35"/>
      <c r="D40" s="35"/>
      <c r="E40" s="35"/>
      <c r="F40" s="43"/>
      <c r="H40" s="46"/>
      <c r="I40" s="46"/>
      <c r="J40" s="47"/>
      <c r="K40" s="47"/>
      <c r="L40" s="21" t="e">
        <f>#REF!+B62</f>
        <v>#REF!</v>
      </c>
      <c r="M40" s="4"/>
    </row>
    <row r="41" spans="1:13" x14ac:dyDescent="0.25">
      <c r="A41" s="44" t="str">
        <f>IF([1]FINANCEMENT!A14="","",[1]FINANCEMENT!A14&amp;" ("&amp;[1]FINANCEMENT!D14&amp;")")</f>
        <v>Syndicat d'Electricité Hérault Energie (Acquis)</v>
      </c>
      <c r="B41" s="48">
        <f>IF([1]FINANCEMENT!C14="","",[1]FINANCEMENT!C14)</f>
        <v>5000</v>
      </c>
      <c r="C41" s="35"/>
      <c r="D41" s="35"/>
      <c r="E41" s="35"/>
      <c r="F41" s="43"/>
      <c r="H41" s="46"/>
      <c r="I41" s="46"/>
      <c r="J41" s="47"/>
      <c r="K41" s="47"/>
      <c r="L41" s="21" t="e">
        <f>#REF!+B41</f>
        <v>#REF!</v>
      </c>
      <c r="M41" s="4"/>
    </row>
    <row r="42" spans="1:13" x14ac:dyDescent="0.25">
      <c r="A42" s="44" t="str">
        <f>IF([1]FINANCEMENT!A15="","",[1]FINANCEMENT!A15&amp;" ("&amp;[1]FINANCEMENT!D15&amp;")")</f>
        <v>Enedis (Acquis)</v>
      </c>
      <c r="B42" s="48">
        <f>IF([1]FINANCEMENT!C15="","",[1]FINANCEMENT!C15)</f>
        <v>9000</v>
      </c>
      <c r="C42" s="35"/>
      <c r="D42" s="35"/>
      <c r="E42" s="35"/>
      <c r="F42" s="43"/>
      <c r="H42" s="46"/>
      <c r="I42" s="46"/>
      <c r="J42" s="47"/>
      <c r="K42" s="47"/>
      <c r="L42" s="21" t="e">
        <f>#REF!+B42</f>
        <v>#REF!</v>
      </c>
      <c r="M42" s="4"/>
    </row>
    <row r="43" spans="1:13" hidden="1" x14ac:dyDescent="0.25">
      <c r="A43" s="44" t="str">
        <f>IF([1]FINANCEMENT!A16="","",[1]FINANCEMENT!A16&amp;" ("&amp;[1]FINANCEMENT!D16&amp;")")</f>
        <v/>
      </c>
      <c r="B43" s="48" t="str">
        <f>IF([1]FINANCEMENT!C16="","",[1]FINANCEMENT!C16)</f>
        <v/>
      </c>
      <c r="C43" s="35"/>
      <c r="D43" s="35"/>
      <c r="E43" s="35"/>
      <c r="F43" s="43"/>
      <c r="H43" s="46"/>
      <c r="I43" s="46"/>
      <c r="J43" s="47"/>
      <c r="K43" s="47"/>
      <c r="L43" s="21" t="e">
        <f>#REF!+B43</f>
        <v>#REF!</v>
      </c>
      <c r="M43" s="4"/>
    </row>
    <row r="44" spans="1:13" x14ac:dyDescent="0.25">
      <c r="A44" s="44" t="str">
        <f>IF([1]FINANCEMENT!A17="","",[1]FINANCEMENT!A17&amp;" ("&amp;[1]FINANCEMENT!D17&amp;")")</f>
        <v>Syndicat d'Electricité Gard (Acquis)</v>
      </c>
      <c r="B44" s="48">
        <f>IF([1]FINANCEMENT!C17="","",[1]FINANCEMENT!C17)</f>
        <v>5000</v>
      </c>
      <c r="C44" s="35"/>
      <c r="D44" s="35"/>
      <c r="E44" s="35"/>
      <c r="F44" s="43"/>
      <c r="H44" s="46"/>
      <c r="I44" s="46"/>
      <c r="J44" s="47"/>
      <c r="K44" s="47"/>
      <c r="L44" s="21" t="e">
        <f>#REF!+B44</f>
        <v>#REF!</v>
      </c>
      <c r="M44" s="4"/>
    </row>
    <row r="45" spans="1:13" hidden="1" x14ac:dyDescent="0.25">
      <c r="A45" s="44" t="str">
        <f>IF([1]FINANCEMENT!A18="","",[1]FINANCEMENT!A18&amp;" ("&amp;[1]FINANCEMENT!D18&amp;")")</f>
        <v>Solde F1 2023 (Acquis)</v>
      </c>
      <c r="B45" s="48">
        <f>IF([1]FINANCEMENT!C18="","",[1]FINANCEMENT!C18)</f>
        <v>1928.11</v>
      </c>
      <c r="C45" s="35"/>
      <c r="D45" s="35"/>
      <c r="E45" s="35"/>
      <c r="F45" s="43"/>
      <c r="H45" s="46"/>
      <c r="I45" s="46"/>
      <c r="J45" s="47"/>
      <c r="K45" s="47"/>
      <c r="L45" s="21" t="e">
        <f>#REF!+B45</f>
        <v>#REF!</v>
      </c>
      <c r="M45" s="4"/>
    </row>
    <row r="46" spans="1:13" hidden="1" x14ac:dyDescent="0.25">
      <c r="A46" s="44" t="str">
        <f>IF([1]FINANCEMENT!A19="","",[1]FINANCEMENT!A19&amp;" ("&amp;[1]FINANCEMENT!D19&amp;")")</f>
        <v/>
      </c>
      <c r="B46" s="48" t="str">
        <f>IF([1]FINANCEMENT!C19="","",[1]FINANCEMENT!C19)</f>
        <v/>
      </c>
      <c r="C46" s="35"/>
      <c r="D46" s="35"/>
      <c r="E46" s="35"/>
      <c r="F46" s="43"/>
      <c r="H46" s="46"/>
      <c r="I46" s="46"/>
      <c r="J46" s="47"/>
      <c r="K46" s="47"/>
      <c r="L46" s="21" t="e">
        <f>#REF!+B46</f>
        <v>#REF!</v>
      </c>
      <c r="M46" s="4"/>
    </row>
    <row r="47" spans="1:13" hidden="1" x14ac:dyDescent="0.25">
      <c r="A47" s="44" t="str">
        <f>IF([1]FINANCEMENT!A20="","",[1]FINANCEMENT!A20&amp;" ("&amp;[1]FINANCEMENT!D20&amp;")")</f>
        <v/>
      </c>
      <c r="B47" s="48" t="str">
        <f>IF([1]FINANCEMENT!C20="","",[1]FINANCEMENT!C20)</f>
        <v/>
      </c>
      <c r="C47" s="35"/>
      <c r="D47" s="35"/>
      <c r="E47" s="35"/>
      <c r="F47" s="43"/>
      <c r="H47" s="46"/>
      <c r="I47" s="46"/>
      <c r="J47" s="47"/>
      <c r="K47" s="47"/>
      <c r="L47" s="21" t="e">
        <f>#REF!+B47</f>
        <v>#REF!</v>
      </c>
      <c r="M47" s="4"/>
    </row>
    <row r="48" spans="1:13" hidden="1" x14ac:dyDescent="0.25">
      <c r="A48" s="44" t="str">
        <f>IF([1]FINANCEMENT!A21="","",[1]FINANCEMENT!A21&amp;" ("&amp;[1]FINANCEMENT!D21&amp;")")</f>
        <v/>
      </c>
      <c r="B48" s="48" t="str">
        <f>IF([1]FINANCEMENT!C21="","",[1]FINANCEMENT!C21)</f>
        <v/>
      </c>
      <c r="C48" s="35"/>
      <c r="D48" s="35"/>
      <c r="E48" s="35"/>
      <c r="F48" s="43"/>
      <c r="H48" s="46"/>
      <c r="I48" s="46"/>
      <c r="J48" s="47"/>
      <c r="K48" s="47"/>
      <c r="L48" s="21" t="e">
        <f>#REF!+B48</f>
        <v>#REF!</v>
      </c>
      <c r="M48" s="4"/>
    </row>
    <row r="49" spans="1:13" hidden="1" x14ac:dyDescent="0.25">
      <c r="A49" s="44" t="str">
        <f>IF([1]FINANCEMENT!A22="","",[1]FINANCEMENT!A22&amp;" ("&amp;[1]FINANCEMENT!D22&amp;")")</f>
        <v/>
      </c>
      <c r="B49" s="48" t="str">
        <f>IF([1]FINANCEMENT!C22="","",[1]FINANCEMENT!C22)</f>
        <v/>
      </c>
      <c r="C49" s="35"/>
      <c r="D49" s="35"/>
      <c r="E49" s="35"/>
      <c r="F49" s="43"/>
      <c r="H49" s="46"/>
      <c r="I49" s="46"/>
      <c r="J49" s="47"/>
      <c r="K49" s="47"/>
      <c r="L49" s="21" t="e">
        <f>#REF!+B49</f>
        <v>#REF!</v>
      </c>
      <c r="M49" s="4"/>
    </row>
    <row r="50" spans="1:13" hidden="1" x14ac:dyDescent="0.25">
      <c r="A50" s="44" t="str">
        <f>IF([1]FINANCEMENT!A23="","",[1]FINANCEMENT!A23&amp;" ("&amp;[1]FINANCEMENT!D23&amp;")")</f>
        <v/>
      </c>
      <c r="B50" s="48" t="str">
        <f>IF([1]FINANCEMENT!C23="","",[1]FINANCEMENT!C23)</f>
        <v/>
      </c>
      <c r="C50" s="35"/>
      <c r="D50" s="35"/>
      <c r="E50" s="35"/>
      <c r="F50" s="43"/>
      <c r="H50" s="46"/>
      <c r="I50" s="46"/>
      <c r="J50" s="47"/>
      <c r="K50" s="47"/>
      <c r="L50" s="21" t="e">
        <f>#REF!+B50</f>
        <v>#REF!</v>
      </c>
      <c r="M50" s="4"/>
    </row>
    <row r="51" spans="1:13" hidden="1" x14ac:dyDescent="0.25">
      <c r="A51" s="44" t="str">
        <f>IF([1]FINANCEMENT!A24="","",[1]FINANCEMENT!A24&amp;" ("&amp;[1]FINANCEMENT!D24&amp;")")</f>
        <v/>
      </c>
      <c r="B51" s="48" t="str">
        <f>IF([1]FINANCEMENT!C24="","",[1]FINANCEMENT!C24)</f>
        <v/>
      </c>
      <c r="C51" s="35"/>
      <c r="D51" s="35"/>
      <c r="E51" s="35"/>
      <c r="F51" s="43"/>
      <c r="H51" s="46"/>
      <c r="I51" s="46"/>
      <c r="J51" s="47"/>
      <c r="K51" s="47"/>
      <c r="L51" s="21" t="e">
        <f>#REF!+B51</f>
        <v>#REF!</v>
      </c>
      <c r="M51" s="4"/>
    </row>
    <row r="52" spans="1:13" hidden="1" x14ac:dyDescent="0.25">
      <c r="A52" s="44" t="str">
        <f>IF([1]FINANCEMENT!A25="","",[1]FINANCEMENT!A25&amp;" ("&amp;[1]FINANCEMENT!D25&amp;")")</f>
        <v/>
      </c>
      <c r="B52" s="48" t="str">
        <f>IF([1]FINANCEMENT!C25="","",[1]FINANCEMENT!C25)</f>
        <v/>
      </c>
      <c r="C52" s="35"/>
      <c r="D52" s="35"/>
      <c r="E52" s="35"/>
      <c r="F52" s="43"/>
      <c r="H52" s="46"/>
      <c r="I52" s="46"/>
      <c r="J52" s="47"/>
      <c r="K52" s="47"/>
      <c r="L52" s="21" t="e">
        <f>#REF!+B52</f>
        <v>#REF!</v>
      </c>
      <c r="M52" s="4"/>
    </row>
    <row r="53" spans="1:13" hidden="1" x14ac:dyDescent="0.25">
      <c r="A53" s="44" t="str">
        <f>IF([1]FINANCEMENT!A26="","",[1]FINANCEMENT!A26&amp;" ("&amp;[1]FINANCEMENT!D26&amp;")")</f>
        <v/>
      </c>
      <c r="B53" s="48" t="str">
        <f>IF([1]FINANCEMENT!C26="","",[1]FINANCEMENT!C26)</f>
        <v/>
      </c>
      <c r="C53" s="35"/>
      <c r="D53" s="35"/>
      <c r="E53" s="35"/>
      <c r="F53" s="43"/>
      <c r="H53" s="46"/>
      <c r="I53" s="46"/>
      <c r="J53" s="47"/>
      <c r="K53" s="47"/>
      <c r="L53" s="21" t="e">
        <f>#REF!+B53</f>
        <v>#REF!</v>
      </c>
      <c r="M53" s="4"/>
    </row>
    <row r="54" spans="1:13" hidden="1" x14ac:dyDescent="0.25">
      <c r="A54" s="44" t="str">
        <f>IF([1]FINANCEMENT!A27="","",[1]FINANCEMENT!A27&amp;" ("&amp;[1]FINANCEMENT!D27&amp;")")</f>
        <v/>
      </c>
      <c r="B54" s="48" t="str">
        <f>IF([1]FINANCEMENT!C27="","",[1]FINANCEMENT!C27)</f>
        <v/>
      </c>
      <c r="C54" s="35"/>
      <c r="D54" s="35"/>
      <c r="E54" s="35"/>
      <c r="F54" s="43"/>
      <c r="H54" s="46"/>
      <c r="I54" s="46"/>
      <c r="J54" s="47"/>
      <c r="K54" s="47"/>
      <c r="L54" s="21" t="e">
        <f>#REF!+B54</f>
        <v>#REF!</v>
      </c>
      <c r="M54" s="4"/>
    </row>
    <row r="55" spans="1:13" hidden="1" x14ac:dyDescent="0.25">
      <c r="A55" s="44" t="str">
        <f>IF([1]FINANCEMENT!A28="","",[1]FINANCEMENT!A28&amp;" ("&amp;[1]FINANCEMENT!D28&amp;")")</f>
        <v/>
      </c>
      <c r="B55" s="48" t="str">
        <f>IF([1]FINANCEMENT!C28="","",[1]FINANCEMENT!C28)</f>
        <v/>
      </c>
      <c r="C55" s="35"/>
      <c r="D55" s="35"/>
      <c r="E55" s="35"/>
      <c r="F55" s="43"/>
      <c r="H55" s="46"/>
      <c r="I55" s="46"/>
      <c r="J55" s="47"/>
      <c r="K55" s="47"/>
      <c r="L55" s="21" t="e">
        <f>#REF!+B55</f>
        <v>#REF!</v>
      </c>
      <c r="M55" s="4"/>
    </row>
    <row r="56" spans="1:13" ht="15.75" thickBot="1" x14ac:dyDescent="0.3">
      <c r="A56" s="49" t="s">
        <v>63</v>
      </c>
      <c r="B56" s="50">
        <f>[1]FINANCEMENT!C6</f>
        <v>40903.11</v>
      </c>
      <c r="C56" s="35"/>
      <c r="D56" s="35"/>
      <c r="E56" s="35"/>
      <c r="F56" s="43"/>
      <c r="I56" s="46"/>
      <c r="L56" s="21" t="e">
        <f>#REF!+B56</f>
        <v>#REF!</v>
      </c>
      <c r="M56" s="4"/>
    </row>
    <row r="57" spans="1:13" ht="4.5" customHeight="1" thickBot="1" x14ac:dyDescent="0.3">
      <c r="A57" s="51"/>
      <c r="B57" s="52"/>
      <c r="C57" s="35"/>
      <c r="D57" s="35"/>
      <c r="E57" s="35"/>
      <c r="F57" s="43"/>
      <c r="I57" s="46"/>
      <c r="L57" s="21" t="e">
        <f>#REF!+B57</f>
        <v>#REF!</v>
      </c>
      <c r="M57" s="4"/>
    </row>
    <row r="58" spans="1:13" ht="15.75" thickBot="1" x14ac:dyDescent="0.3">
      <c r="A58" s="53" t="s">
        <v>64</v>
      </c>
      <c r="B58" s="54">
        <f>B56-B36</f>
        <v>-139637.0680199496</v>
      </c>
      <c r="C58" s="55"/>
      <c r="D58" s="55"/>
      <c r="E58" s="55"/>
      <c r="F58" s="56"/>
      <c r="I58" s="46"/>
      <c r="L58" s="21" t="e">
        <f>#REF!+B58</f>
        <v>#REF!</v>
      </c>
      <c r="M58" s="4"/>
    </row>
    <row r="59" spans="1:13" x14ac:dyDescent="0.25">
      <c r="I59" s="46"/>
      <c r="L59" s="21"/>
    </row>
  </sheetData>
  <mergeCells count="4">
    <mergeCell ref="A1:F1"/>
    <mergeCell ref="A2:F2"/>
    <mergeCell ref="A3:F3"/>
    <mergeCell ref="A4:D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Picture.8" shapeId="1025" r:id="rId3">
          <objectPr defaultSize="0" autoPict="0" r:id="rId4">
            <anchor moveWithCells="1" sizeWithCells="1">
              <from>
                <xdr:col>0</xdr:col>
                <xdr:colOff>409575</xdr:colOff>
                <xdr:row>1</xdr:row>
                <xdr:rowOff>190500</xdr:rowOff>
              </from>
              <to>
                <xdr:col>1</xdr:col>
                <xdr:colOff>1666875</xdr:colOff>
                <xdr:row>3</xdr:row>
                <xdr:rowOff>57150</xdr:rowOff>
              </to>
            </anchor>
          </objectPr>
        </oleObject>
      </mc:Choice>
      <mc:Fallback>
        <oleObject progId="Word.Picture.8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</dc:creator>
  <cp:lastModifiedBy>Paule</cp:lastModifiedBy>
  <dcterms:created xsi:type="dcterms:W3CDTF">2024-02-26T17:24:21Z</dcterms:created>
  <dcterms:modified xsi:type="dcterms:W3CDTF">2024-02-26T17:27:55Z</dcterms:modified>
</cp:coreProperties>
</file>